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nie B\Desktop\Report files\ZZ--Spreadsheets\"/>
    </mc:Choice>
  </mc:AlternateContent>
  <xr:revisionPtr revIDLastSave="0" documentId="13_ncr:1_{90AB86F3-5FBD-44B1-B130-98869B0E559F}" xr6:coauthVersionLast="47" xr6:coauthVersionMax="47" xr10:uidLastSave="{00000000-0000-0000-0000-000000000000}"/>
  <bookViews>
    <workbookView xWindow="-27315" yWindow="0" windowWidth="26850" windowHeight="15375" tabRatio="838" xr2:uid="{4D0141CC-27F0-4891-B9D3-38BE09527A0A}"/>
  </bookViews>
  <sheets>
    <sheet name="Site - Inventory" sheetId="1" r:id="rId1"/>
    <sheet name="Site - Cost" sheetId="4" r:id="rId2"/>
    <sheet name="Arch. Envelope - Inventory" sheetId="14" r:id="rId3"/>
    <sheet name="Arch. Envelope - Cost" sheetId="8" r:id="rId4"/>
    <sheet name="Arch. Interiors - Inventory" sheetId="5" r:id="rId5"/>
    <sheet name="Arch. Interiors - Cost" sheetId="6" r:id="rId6"/>
    <sheet name="Bldg. MEP Systems - Inventory" sheetId="9" r:id="rId7"/>
    <sheet name="Bldg. MEP Systems - Cost" sheetId="10" r:id="rId8"/>
    <sheet name="Total Cost &amp; Inflation Summary" sheetId="11" r:id="rId9"/>
    <sheet name="Escl Mult" sheetId="13" r:id="rId10"/>
    <sheet name="Sheet1" sheetId="12" state="hidden" r:id="rId11"/>
  </sheets>
  <externalReferences>
    <externalReference r:id="rId12"/>
    <externalReference r:id="rId13"/>
    <externalReference r:id="rId14"/>
  </externalReferences>
  <definedNames>
    <definedName name="ClientAddress1">'[1]Fill this out first...'!$C$27</definedName>
    <definedName name="ClientAddress2">'[1]Fill this out first...'!$C$28</definedName>
    <definedName name="ClientCity">'[1]Fill this out first...'!$C$29</definedName>
    <definedName name="ClientContact">'[1]Fill this out first...'!$C$25</definedName>
    <definedName name="ClientName">'[1]Fill this out first...'!$C$26</definedName>
    <definedName name="ClientState">'[1]Fill this out first...'!$C$30</definedName>
    <definedName name="ClientZip">'[1]Fill this out first...'!$C$31</definedName>
    <definedName name="Date">'[1]Fill this out first...'!$C$17</definedName>
    <definedName name="Office_City">'[1]Fill this out first...'!$C$51</definedName>
    <definedName name="Office_Company_Name">'[1]Fill this out first...'!$C$48</definedName>
    <definedName name="Office_Phone">'[1]Fill this out first...'!$C$55</definedName>
    <definedName name="Office_State">'[1]Fill this out first...'!$C$52</definedName>
    <definedName name="Office_Zip">'[1]Fill this out first...'!$C$53</definedName>
    <definedName name="_xlnm.Print_Area" localSheetId="3">'Arch. Envelope - Cost'!$A$1:$V$51</definedName>
    <definedName name="_xlnm.Print_Area" localSheetId="2">'Arch. Envelope - Inventory'!$A$1:$K$72</definedName>
    <definedName name="_xlnm.Print_Area" localSheetId="5">'Arch. Interiors - Cost'!$A$1:$V$49</definedName>
    <definedName name="_xlnm.Print_Area" localSheetId="4">'Arch. Interiors - Inventory'!$A$1:$K$42</definedName>
    <definedName name="_xlnm.Print_Area" localSheetId="7">'Bldg. MEP Systems - Cost'!$A$1:$V$28</definedName>
    <definedName name="_xlnm.Print_Area" localSheetId="6">'Bldg. MEP Systems - Inventory'!$A$1:$K$25</definedName>
    <definedName name="_xlnm.Print_Area" localSheetId="1">'Site - Cost'!$A$1:$V$56</definedName>
    <definedName name="_xlnm.Print_Area" localSheetId="0">'Site - Inventory'!$A$1:$K$56</definedName>
    <definedName name="_xlnm.Print_Area" localSheetId="8">'Total Cost &amp; Inflation Summary'!$A$1:$V$23</definedName>
    <definedName name="_xlnm.Print_Titles" localSheetId="3">'Arch. Envelope - Cost'!$1:$5</definedName>
    <definedName name="_xlnm.Print_Titles" localSheetId="2">'Arch. Envelope - Inventory'!$1:$5</definedName>
    <definedName name="_xlnm.Print_Titles" localSheetId="5">'Arch. Interiors - Cost'!$1:$5</definedName>
    <definedName name="_xlnm.Print_Titles" localSheetId="4">'Arch. Interiors - Inventory'!$1:$5</definedName>
    <definedName name="_xlnm.Print_Titles" localSheetId="7">'Bldg. MEP Systems - Cost'!$1:$5</definedName>
    <definedName name="_xlnm.Print_Titles" localSheetId="6">'Bldg. MEP Systems - Inventory'!$1:$5</definedName>
    <definedName name="_xlnm.Print_Titles" localSheetId="1">'Site - Cost'!$1:$4</definedName>
    <definedName name="_xlnm.Print_Titles" localSheetId="0">'Site - Inventory'!$1:$5</definedName>
    <definedName name="_xlnm.Print_Titles" localSheetId="8">'Total Cost &amp; Inflation Summary'!$1:$5</definedName>
    <definedName name="ProjectTitle">'[1]Fill this out first...'!$C$7</definedName>
    <definedName name="Stage">'[1]Fill this out first...'!$C$14</definedName>
    <definedName name="type">'[1]Fill this out first...'!$C$15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8" l="1"/>
  <c r="V12" i="8"/>
  <c r="V29" i="8"/>
  <c r="V28" i="8"/>
  <c r="V27" i="8"/>
  <c r="J12" i="14"/>
  <c r="D12" i="14"/>
  <c r="J28" i="14"/>
  <c r="D28" i="14"/>
  <c r="J27" i="10"/>
  <c r="K56" i="4"/>
  <c r="L51" i="8"/>
  <c r="B51" i="8"/>
  <c r="V8" i="8"/>
  <c r="V9" i="8"/>
  <c r="V10" i="8"/>
  <c r="V11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6" i="10"/>
  <c r="V27" i="10" s="1"/>
  <c r="C27" i="10"/>
  <c r="D27" i="10"/>
  <c r="E27" i="10"/>
  <c r="F27" i="10"/>
  <c r="G27" i="10"/>
  <c r="H27" i="10"/>
  <c r="I27" i="10"/>
  <c r="K27" i="10"/>
  <c r="L27" i="10"/>
  <c r="M27" i="10"/>
  <c r="N27" i="10"/>
  <c r="O27" i="10"/>
  <c r="P27" i="10"/>
  <c r="Q27" i="10"/>
  <c r="R27" i="10"/>
  <c r="S27" i="10"/>
  <c r="T27" i="10"/>
  <c r="U27" i="10"/>
  <c r="B27" i="10"/>
  <c r="B12" i="11"/>
  <c r="J25" i="9"/>
  <c r="J24" i="9"/>
  <c r="J8" i="9"/>
  <c r="D25" i="9"/>
  <c r="D24" i="9"/>
  <c r="V32" i="6"/>
  <c r="V33" i="6"/>
  <c r="V34" i="6"/>
  <c r="V35" i="6"/>
  <c r="V36" i="6"/>
  <c r="V37" i="6"/>
  <c r="V38" i="6"/>
  <c r="V39" i="6"/>
  <c r="V40" i="6"/>
  <c r="V41" i="6"/>
  <c r="V42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6" i="6"/>
  <c r="V44" i="6" s="1"/>
  <c r="O44" i="6"/>
  <c r="P44" i="6"/>
  <c r="Q44" i="6"/>
  <c r="R44" i="6"/>
  <c r="S44" i="6"/>
  <c r="T44" i="6"/>
  <c r="U44" i="6"/>
  <c r="C44" i="6"/>
  <c r="D44" i="6"/>
  <c r="E44" i="6"/>
  <c r="F44" i="6"/>
  <c r="G44" i="6"/>
  <c r="H44" i="6"/>
  <c r="I44" i="6"/>
  <c r="J44" i="6"/>
  <c r="K44" i="6"/>
  <c r="L44" i="6"/>
  <c r="M44" i="6"/>
  <c r="N44" i="6"/>
  <c r="B44" i="6"/>
  <c r="J30" i="5"/>
  <c r="D30" i="5"/>
  <c r="D26" i="5"/>
  <c r="D25" i="5"/>
  <c r="D6" i="5"/>
  <c r="J14" i="1"/>
  <c r="D14" i="1"/>
  <c r="V51" i="8" l="1"/>
  <c r="J8" i="1"/>
  <c r="J9" i="1"/>
  <c r="J10" i="1"/>
  <c r="D7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6" i="9"/>
  <c r="J13" i="9"/>
  <c r="D35" i="5"/>
  <c r="D8" i="5"/>
  <c r="D9" i="5"/>
  <c r="D10" i="5"/>
  <c r="D19" i="5"/>
  <c r="D18" i="5"/>
  <c r="D17" i="5"/>
  <c r="D30" i="1"/>
  <c r="D17" i="1"/>
  <c r="D9" i="1"/>
  <c r="D7" i="1"/>
  <c r="D13" i="1"/>
  <c r="D12" i="1"/>
  <c r="J42" i="14"/>
  <c r="J41" i="14"/>
  <c r="J40" i="14"/>
  <c r="J39" i="14"/>
  <c r="D7" i="14"/>
  <c r="D14" i="14"/>
  <c r="J7" i="14"/>
  <c r="D42" i="14"/>
  <c r="D41" i="14"/>
  <c r="D40" i="14"/>
  <c r="D39" i="14"/>
  <c r="D36" i="14"/>
  <c r="D35" i="14"/>
  <c r="D34" i="14"/>
  <c r="D33" i="14"/>
  <c r="J7" i="1"/>
  <c r="D28" i="1"/>
  <c r="D16" i="1"/>
  <c r="D19" i="1"/>
  <c r="J48" i="14"/>
  <c r="D48" i="14"/>
  <c r="J47" i="14"/>
  <c r="D47" i="14"/>
  <c r="J46" i="14"/>
  <c r="D46" i="14"/>
  <c r="D45" i="14"/>
  <c r="J44" i="14"/>
  <c r="D44" i="14"/>
  <c r="J38" i="14"/>
  <c r="D38" i="14"/>
  <c r="J36" i="14"/>
  <c r="J35" i="14"/>
  <c r="J34" i="14"/>
  <c r="J33" i="14"/>
  <c r="J32" i="14"/>
  <c r="D32" i="14"/>
  <c r="J30" i="14"/>
  <c r="D30" i="14"/>
  <c r="J29" i="14"/>
  <c r="D29" i="14"/>
  <c r="J27" i="14"/>
  <c r="D27" i="14"/>
  <c r="J25" i="14"/>
  <c r="D25" i="14"/>
  <c r="J24" i="14"/>
  <c r="D24" i="14"/>
  <c r="J23" i="14"/>
  <c r="D23" i="14"/>
  <c r="J22" i="14"/>
  <c r="D22" i="14"/>
  <c r="J20" i="14"/>
  <c r="D20" i="14"/>
  <c r="J19" i="14"/>
  <c r="D19" i="14"/>
  <c r="J18" i="14"/>
  <c r="D18" i="14"/>
  <c r="J17" i="14"/>
  <c r="D17" i="14"/>
  <c r="J16" i="14"/>
  <c r="D16" i="14"/>
  <c r="J15" i="14"/>
  <c r="D15" i="14"/>
  <c r="J14" i="14"/>
  <c r="J13" i="14"/>
  <c r="J11" i="14"/>
  <c r="D11" i="14"/>
  <c r="J10" i="14"/>
  <c r="D10" i="14"/>
  <c r="J9" i="14"/>
  <c r="D9" i="14"/>
  <c r="D8" i="14"/>
  <c r="V8" i="4" l="1"/>
  <c r="V25" i="4"/>
  <c r="V13" i="4"/>
  <c r="V35" i="4"/>
  <c r="V47" i="4"/>
  <c r="D21" i="5"/>
  <c r="D16" i="5"/>
  <c r="D15" i="5"/>
  <c r="V9" i="4" l="1"/>
  <c r="V48" i="4"/>
  <c r="V17" i="4"/>
  <c r="V14" i="4"/>
  <c r="V44" i="4"/>
  <c r="V10" i="4"/>
  <c r="V19" i="4"/>
  <c r="V28" i="4"/>
  <c r="V39" i="4"/>
  <c r="V33" i="4"/>
  <c r="V7" i="4" l="1"/>
  <c r="V6" i="4"/>
  <c r="J17" i="9"/>
  <c r="J18" i="9"/>
  <c r="J19" i="9"/>
  <c r="J20" i="9"/>
  <c r="J21" i="9"/>
  <c r="J22" i="9"/>
  <c r="J41" i="5"/>
  <c r="J40" i="5"/>
  <c r="J19" i="5"/>
  <c r="J18" i="5"/>
  <c r="J17" i="5"/>
  <c r="J8" i="5"/>
  <c r="J9" i="5"/>
  <c r="J10" i="5"/>
  <c r="J24" i="1"/>
  <c r="J28" i="1"/>
  <c r="J53" i="1"/>
  <c r="I51" i="1"/>
  <c r="I50" i="1"/>
  <c r="I54" i="1"/>
  <c r="I28" i="5" l="1"/>
  <c r="J16" i="5"/>
  <c r="V52" i="4" l="1"/>
  <c r="B2" i="13"/>
  <c r="D2" i="13" s="1"/>
  <c r="E2" i="13" s="1"/>
  <c r="J12" i="1"/>
  <c r="J13" i="1"/>
  <c r="J16" i="1"/>
  <c r="J17" i="1"/>
  <c r="J19" i="1"/>
  <c r="J21" i="1"/>
  <c r="J22" i="1"/>
  <c r="J23" i="1"/>
  <c r="J25" i="1"/>
  <c r="J27" i="1"/>
  <c r="J30" i="1"/>
  <c r="J31" i="1"/>
  <c r="J32" i="1"/>
  <c r="J33" i="1"/>
  <c r="J35" i="1"/>
  <c r="J37" i="1"/>
  <c r="J38" i="1"/>
  <c r="J39" i="1"/>
  <c r="J41" i="1"/>
  <c r="J42" i="1"/>
  <c r="J43" i="1"/>
  <c r="J44" i="1"/>
  <c r="D42" i="5"/>
  <c r="D39" i="5"/>
  <c r="D38" i="5"/>
  <c r="D37" i="5"/>
  <c r="D36" i="5"/>
  <c r="D34" i="5"/>
  <c r="D33" i="5"/>
  <c r="D32" i="5"/>
  <c r="D29" i="5"/>
  <c r="D28" i="5"/>
  <c r="D27" i="5"/>
  <c r="D23" i="5"/>
  <c r="D22" i="5"/>
  <c r="D14" i="5"/>
  <c r="D13" i="5"/>
  <c r="D7" i="5"/>
  <c r="B15" i="11"/>
  <c r="B19" i="11"/>
  <c r="J9" i="9"/>
  <c r="J14" i="9"/>
  <c r="J23" i="9"/>
  <c r="J16" i="9"/>
  <c r="J15" i="9"/>
  <c r="J12" i="9"/>
  <c r="J11" i="9"/>
  <c r="J10" i="9"/>
  <c r="J7" i="9"/>
  <c r="J6" i="9"/>
  <c r="J33" i="5"/>
  <c r="J34" i="5"/>
  <c r="J36" i="5"/>
  <c r="J37" i="5"/>
  <c r="J38" i="5"/>
  <c r="J39" i="5"/>
  <c r="J42" i="5"/>
  <c r="J32" i="5"/>
  <c r="J29" i="5"/>
  <c r="J28" i="5"/>
  <c r="J27" i="5"/>
  <c r="J26" i="5"/>
  <c r="J25" i="5"/>
  <c r="J23" i="5"/>
  <c r="J22" i="5"/>
  <c r="J21" i="5"/>
  <c r="J15" i="5"/>
  <c r="J14" i="5"/>
  <c r="J13" i="5"/>
  <c r="J7" i="5"/>
  <c r="C51" i="8"/>
  <c r="D51" i="8"/>
  <c r="E51" i="8"/>
  <c r="F51" i="8"/>
  <c r="G51" i="8"/>
  <c r="H51" i="8"/>
  <c r="I51" i="8"/>
  <c r="J51" i="8"/>
  <c r="K51" i="8"/>
  <c r="M51" i="8"/>
  <c r="N51" i="8"/>
  <c r="O51" i="8"/>
  <c r="P51" i="8"/>
  <c r="Q51" i="8"/>
  <c r="R51" i="8"/>
  <c r="S51" i="8"/>
  <c r="T51" i="8"/>
  <c r="U51" i="8"/>
  <c r="J6" i="5"/>
  <c r="D21" i="1"/>
  <c r="D22" i="1"/>
  <c r="D23" i="1"/>
  <c r="D25" i="1"/>
  <c r="D27" i="1"/>
  <c r="D31" i="1"/>
  <c r="D32" i="1"/>
  <c r="D33" i="1"/>
  <c r="D35" i="1"/>
  <c r="D37" i="1"/>
  <c r="D38" i="1"/>
  <c r="D39" i="1"/>
  <c r="D41" i="1"/>
  <c r="D42" i="1"/>
  <c r="D43" i="1"/>
  <c r="D44" i="1"/>
  <c r="D46" i="1"/>
  <c r="D47" i="1"/>
  <c r="D50" i="1"/>
  <c r="D51" i="1"/>
  <c r="D52" i="1"/>
  <c r="D54" i="1"/>
  <c r="D55" i="1"/>
  <c r="D56" i="1"/>
  <c r="J52" i="1"/>
  <c r="J54" i="1"/>
  <c r="J55" i="1"/>
  <c r="J56" i="1"/>
  <c r="J46" i="1"/>
  <c r="J47" i="1"/>
  <c r="J50" i="1"/>
  <c r="J51" i="1"/>
  <c r="R7" i="11" l="1"/>
  <c r="M8" i="11"/>
  <c r="Q7" i="11"/>
  <c r="L8" i="11"/>
  <c r="Q9" i="11"/>
  <c r="D7" i="11"/>
  <c r="B8" i="11"/>
  <c r="K8" i="11"/>
  <c r="P9" i="11"/>
  <c r="D9" i="11"/>
  <c r="O7" i="11"/>
  <c r="C7" i="11"/>
  <c r="V8" i="11"/>
  <c r="J8" i="11"/>
  <c r="O9" i="11"/>
  <c r="C9" i="11"/>
  <c r="F9" i="11"/>
  <c r="I8" i="11"/>
  <c r="V23" i="4"/>
  <c r="R9" i="11"/>
  <c r="N7" i="11"/>
  <c r="N9" i="11"/>
  <c r="M7" i="11"/>
  <c r="T8" i="11"/>
  <c r="L7" i="11"/>
  <c r="G8" i="11"/>
  <c r="K7" i="11"/>
  <c r="R8" i="11"/>
  <c r="F8" i="11"/>
  <c r="B9" i="11"/>
  <c r="K9" i="11"/>
  <c r="V7" i="11"/>
  <c r="U8" i="11"/>
  <c r="H8" i="11"/>
  <c r="M9" i="11"/>
  <c r="S8" i="11"/>
  <c r="L9" i="11"/>
  <c r="B7" i="11"/>
  <c r="J7" i="11"/>
  <c r="Q8" i="11"/>
  <c r="E8" i="11"/>
  <c r="V9" i="11"/>
  <c r="J9" i="11"/>
  <c r="I7" i="11"/>
  <c r="I9" i="11"/>
  <c r="U7" i="11"/>
  <c r="P8" i="11"/>
  <c r="D8" i="11"/>
  <c r="U9" i="11"/>
  <c r="T7" i="11"/>
  <c r="H7" i="11"/>
  <c r="O8" i="11"/>
  <c r="C8" i="11"/>
  <c r="T9" i="11"/>
  <c r="H9" i="11"/>
  <c r="S7" i="11"/>
  <c r="G7" i="11"/>
  <c r="N8" i="11"/>
  <c r="S9" i="11"/>
  <c r="G9" i="11"/>
  <c r="V27" i="4"/>
  <c r="F7" i="11"/>
  <c r="E7" i="11"/>
  <c r="E9" i="11"/>
  <c r="P7" i="11"/>
  <c r="F2" i="13"/>
  <c r="C3" i="13"/>
  <c r="V54" i="4" l="1"/>
  <c r="V21" i="4"/>
  <c r="V46" i="4"/>
  <c r="V32" i="4"/>
  <c r="V30" i="4"/>
  <c r="U56" i="4"/>
  <c r="U6" i="11" s="1"/>
  <c r="U10" i="11" s="1"/>
  <c r="K6" i="11"/>
  <c r="K10" i="11" s="1"/>
  <c r="D3" i="13"/>
  <c r="E3" i="13" s="1"/>
  <c r="V45" i="4" l="1"/>
  <c r="N56" i="4"/>
  <c r="N6" i="11" s="1"/>
  <c r="N10" i="11" s="1"/>
  <c r="Q56" i="4"/>
  <c r="Q6" i="11" s="1"/>
  <c r="Q10" i="11" s="1"/>
  <c r="J56" i="4"/>
  <c r="J6" i="11" s="1"/>
  <c r="J10" i="11" s="1"/>
  <c r="T56" i="4"/>
  <c r="T6" i="11" s="1"/>
  <c r="T10" i="11" s="1"/>
  <c r="V51" i="4"/>
  <c r="P56" i="4"/>
  <c r="P6" i="11" s="1"/>
  <c r="P10" i="11" s="1"/>
  <c r="E56" i="4"/>
  <c r="E6" i="11" s="1"/>
  <c r="E10" i="11" s="1"/>
  <c r="V12" i="4"/>
  <c r="V26" i="4"/>
  <c r="C56" i="4"/>
  <c r="C6" i="11" s="1"/>
  <c r="C10" i="11" s="1"/>
  <c r="V15" i="4"/>
  <c r="F56" i="4"/>
  <c r="F6" i="11" s="1"/>
  <c r="F10" i="11" s="1"/>
  <c r="D56" i="4"/>
  <c r="D6" i="11" s="1"/>
  <c r="D10" i="11" s="1"/>
  <c r="V34" i="4"/>
  <c r="V50" i="4"/>
  <c r="V37" i="4"/>
  <c r="V41" i="4"/>
  <c r="V40" i="4"/>
  <c r="V31" i="4"/>
  <c r="H56" i="4"/>
  <c r="H6" i="11" s="1"/>
  <c r="H10" i="11" s="1"/>
  <c r="V20" i="4"/>
  <c r="V24" i="4"/>
  <c r="V38" i="4"/>
  <c r="V22" i="4"/>
  <c r="R56" i="4"/>
  <c r="R6" i="11" s="1"/>
  <c r="R10" i="11" s="1"/>
  <c r="G56" i="4"/>
  <c r="G6" i="11" s="1"/>
  <c r="G10" i="11" s="1"/>
  <c r="V16" i="4"/>
  <c r="V49" i="4"/>
  <c r="V11" i="4"/>
  <c r="B56" i="4"/>
  <c r="B6" i="11" s="1"/>
  <c r="B10" i="11" s="1"/>
  <c r="B13" i="11" s="1"/>
  <c r="O56" i="4"/>
  <c r="O6" i="11" s="1"/>
  <c r="O10" i="11" s="1"/>
  <c r="V36" i="4"/>
  <c r="I56" i="4"/>
  <c r="I6" i="11" s="1"/>
  <c r="I10" i="11" s="1"/>
  <c r="L56" i="4"/>
  <c r="L6" i="11" s="1"/>
  <c r="L10" i="11" s="1"/>
  <c r="V18" i="4"/>
  <c r="M56" i="4"/>
  <c r="M6" i="11" s="1"/>
  <c r="M10" i="11" s="1"/>
  <c r="V43" i="4"/>
  <c r="V53" i="4"/>
  <c r="V42" i="4"/>
  <c r="S56" i="4"/>
  <c r="S6" i="11" s="1"/>
  <c r="S10" i="11" s="1"/>
  <c r="V29" i="4"/>
  <c r="C4" i="13"/>
  <c r="F3" i="13"/>
  <c r="V56" i="4" l="1"/>
  <c r="V6" i="11"/>
  <c r="V10" i="11" s="1"/>
  <c r="D4" i="13"/>
  <c r="E4" i="13" s="1"/>
  <c r="C5" i="13" l="1"/>
  <c r="F4" i="13"/>
  <c r="C12" i="11" s="1"/>
  <c r="C13" i="11" s="1"/>
  <c r="D5" i="13" l="1"/>
  <c r="E5" i="13" s="1"/>
  <c r="F5" i="13" l="1"/>
  <c r="D12" i="11" s="1"/>
  <c r="D13" i="11" s="1"/>
  <c r="C6" i="13"/>
  <c r="D6" i="13" l="1"/>
  <c r="E6" i="13" s="1"/>
  <c r="C7" i="13" l="1"/>
  <c r="F6" i="13"/>
  <c r="E12" i="11" s="1"/>
  <c r="E13" i="11" s="1"/>
  <c r="D7" i="13" l="1"/>
  <c r="E7" i="13" s="1"/>
  <c r="C8" i="13" l="1"/>
  <c r="F7" i="13"/>
  <c r="F12" i="11" s="1"/>
  <c r="F13" i="11" s="1"/>
  <c r="D8" i="13" l="1"/>
  <c r="E8" i="13" s="1"/>
  <c r="F8" i="13" l="1"/>
  <c r="G12" i="11" s="1"/>
  <c r="G13" i="11" s="1"/>
  <c r="C9" i="13"/>
  <c r="D9" i="13" l="1"/>
  <c r="E9" i="13" s="1"/>
  <c r="C10" i="13" l="1"/>
  <c r="F9" i="13"/>
  <c r="H12" i="11" s="1"/>
  <c r="H13" i="11" s="1"/>
  <c r="D10" i="13" l="1"/>
  <c r="E10" i="13" s="1"/>
  <c r="C11" i="13" l="1"/>
  <c r="F10" i="13"/>
  <c r="I12" i="11" s="1"/>
  <c r="I13" i="11" s="1"/>
  <c r="D11" i="13" l="1"/>
  <c r="E11" i="13" s="1"/>
  <c r="F11" i="13" l="1"/>
  <c r="J12" i="11" s="1"/>
  <c r="J13" i="11" s="1"/>
  <c r="C12" i="13"/>
  <c r="D12" i="13" l="1"/>
  <c r="E12" i="13" s="1"/>
  <c r="C13" i="13" l="1"/>
  <c r="F12" i="13"/>
  <c r="K12" i="11" s="1"/>
  <c r="K13" i="11" s="1"/>
  <c r="D13" i="13" l="1"/>
  <c r="E13" i="13" s="1"/>
  <c r="C14" i="13" l="1"/>
  <c r="F13" i="13"/>
  <c r="L12" i="11" s="1"/>
  <c r="L13" i="11" s="1"/>
  <c r="D14" i="13" l="1"/>
  <c r="E14" i="13" s="1"/>
  <c r="F14" i="13" l="1"/>
  <c r="M12" i="11" s="1"/>
  <c r="M13" i="11" s="1"/>
  <c r="C15" i="13"/>
  <c r="D15" i="13" l="1"/>
  <c r="E15" i="13" s="1"/>
  <c r="C16" i="13" l="1"/>
  <c r="F15" i="13"/>
  <c r="N12" i="11" s="1"/>
  <c r="N13" i="11" s="1"/>
  <c r="D16" i="13" l="1"/>
  <c r="E16" i="13" s="1"/>
  <c r="C17" i="13" l="1"/>
  <c r="F16" i="13"/>
  <c r="O12" i="11" s="1"/>
  <c r="O13" i="11" s="1"/>
  <c r="D17" i="13" l="1"/>
  <c r="E17" i="13" s="1"/>
  <c r="F17" i="13" l="1"/>
  <c r="P12" i="11" s="1"/>
  <c r="P13" i="11" s="1"/>
  <c r="C18" i="13"/>
  <c r="D18" i="13" l="1"/>
  <c r="E18" i="13" s="1"/>
  <c r="C19" i="13" l="1"/>
  <c r="F18" i="13"/>
  <c r="Q12" i="11" s="1"/>
  <c r="Q13" i="11" s="1"/>
  <c r="D19" i="13" l="1"/>
  <c r="E19" i="13" s="1"/>
  <c r="C20" i="13" l="1"/>
  <c r="F19" i="13"/>
  <c r="R12" i="11" s="1"/>
  <c r="R13" i="11" s="1"/>
  <c r="D20" i="13" l="1"/>
  <c r="E20" i="13" s="1"/>
  <c r="F20" i="13" l="1"/>
  <c r="S12" i="11" s="1"/>
  <c r="S13" i="11" s="1"/>
  <c r="C21" i="13"/>
  <c r="D21" i="13" l="1"/>
  <c r="E21" i="13" s="1"/>
  <c r="C22" i="13" l="1"/>
  <c r="F21" i="13"/>
  <c r="T12" i="11" s="1"/>
  <c r="T13" i="11" s="1"/>
  <c r="D22" i="13" l="1"/>
  <c r="E22" i="13" s="1"/>
  <c r="C23" i="13" l="1"/>
  <c r="F22" i="13"/>
  <c r="U12" i="11" s="1"/>
  <c r="U13" i="11" s="1"/>
  <c r="V13" i="11" s="1"/>
  <c r="D23" i="13" l="1"/>
  <c r="E23" i="13" s="1"/>
  <c r="F23" i="13" l="1"/>
  <c r="C24" i="13"/>
  <c r="D24" i="13" l="1"/>
  <c r="E24" i="13" s="1"/>
  <c r="C25" i="13" l="1"/>
  <c r="F24" i="13"/>
  <c r="D25" i="13" l="1"/>
  <c r="E25" i="13" s="1"/>
  <c r="C26" i="13" l="1"/>
  <c r="F25" i="13"/>
  <c r="D26" i="13" l="1"/>
  <c r="E26" i="13" s="1"/>
  <c r="F26" i="13" l="1"/>
  <c r="C27" i="13"/>
  <c r="D27" i="13" l="1"/>
  <c r="E27" i="13" s="1"/>
  <c r="C28" i="13" l="1"/>
  <c r="F27" i="13"/>
  <c r="D28" i="13" l="1"/>
  <c r="E28" i="13" s="1"/>
  <c r="C29" i="13" l="1"/>
  <c r="F28" i="13"/>
  <c r="D29" i="13" l="1"/>
  <c r="E29" i="13" s="1"/>
  <c r="F29" i="13" l="1"/>
  <c r="C30" i="13"/>
  <c r="D30" i="13" l="1"/>
  <c r="E30" i="13" s="1"/>
  <c r="C31" i="13" l="1"/>
  <c r="F30" i="13"/>
  <c r="D31" i="13" l="1"/>
  <c r="E31" i="13" s="1"/>
  <c r="C32" i="13" l="1"/>
  <c r="F31" i="13"/>
  <c r="D32" i="13" l="1"/>
  <c r="E32" i="13" s="1"/>
  <c r="F32" i="13" s="1"/>
</calcChain>
</file>

<file path=xl/sharedStrings.xml><?xml version="1.0" encoding="utf-8"?>
<sst xmlns="http://schemas.openxmlformats.org/spreadsheetml/2006/main" count="871" uniqueCount="361">
  <si>
    <t>SITE - INVENTORY</t>
  </si>
  <si>
    <t>Item</t>
  </si>
  <si>
    <t>EUL</t>
  </si>
  <si>
    <t>Age</t>
  </si>
  <si>
    <t>RUL</t>
  </si>
  <si>
    <t>Condition
(G, F, P)</t>
  </si>
  <si>
    <t>Action</t>
  </si>
  <si>
    <t>Quantity</t>
  </si>
  <si>
    <t>Unit</t>
  </si>
  <si>
    <t>Unit Cost</t>
  </si>
  <si>
    <t>Total Cost</t>
  </si>
  <si>
    <t>Comments</t>
  </si>
  <si>
    <t>Service Walks</t>
  </si>
  <si>
    <t>Hard Surface</t>
  </si>
  <si>
    <t>F</t>
  </si>
  <si>
    <t>SF</t>
  </si>
  <si>
    <t>concrete 4" broom finish, incl. base aggregates</t>
  </si>
  <si>
    <t>Wood/Plastic decking - replace</t>
  </si>
  <si>
    <t>Decking material only, incl. demo and disposal. Existing substructure and frame to remain</t>
  </si>
  <si>
    <t>Wood ramp and railing - replace</t>
  </si>
  <si>
    <t>P</t>
  </si>
  <si>
    <t>Replace Now</t>
  </si>
  <si>
    <t>LF</t>
  </si>
  <si>
    <t>2x railing (timber), and assume 7' width of ramp</t>
  </si>
  <si>
    <t>Metal railing in lieu of timber - replace</t>
  </si>
  <si>
    <t>incl. removal and disposal of existing railing</t>
  </si>
  <si>
    <t>Parking Lots</t>
  </si>
  <si>
    <t>Asphalt, incl. base aggregates</t>
  </si>
  <si>
    <t>Hard Surface (sealing)</t>
  </si>
  <si>
    <t>Reseal</t>
  </si>
  <si>
    <t>Fog Coat at discretionary timing</t>
  </si>
  <si>
    <t>Restripe - stall</t>
  </si>
  <si>
    <t>Restripe</t>
  </si>
  <si>
    <t>EA</t>
  </si>
  <si>
    <t>Steps/Ramps</t>
  </si>
  <si>
    <t>Concrete</t>
  </si>
  <si>
    <t>Railings</t>
  </si>
  <si>
    <t>Painted tube steel</t>
  </si>
  <si>
    <t>Common Gathering Areas</t>
  </si>
  <si>
    <t>Hard Surface - Brick @ Staff</t>
  </si>
  <si>
    <t>Level</t>
  </si>
  <si>
    <t>Dimensional pavers, mortar set, incl. base aggregates</t>
  </si>
  <si>
    <t>Landscaping</t>
  </si>
  <si>
    <t>Plantings</t>
  </si>
  <si>
    <t>Incl. 2 gal shrub, 24" O.C., 12" topsoil, 3" mulch, and 1 tree x 400 SF.</t>
  </si>
  <si>
    <t>Grading</t>
  </si>
  <si>
    <t>Rough and fine grading, incl. compaction</t>
  </si>
  <si>
    <t>Irrigation</t>
  </si>
  <si>
    <t>Assess</t>
  </si>
  <si>
    <t>Bed irrigation. $1.50 for rotor lawn areas</t>
  </si>
  <si>
    <t>Irrigation repair</t>
  </si>
  <si>
    <t>Irrigation repair, incl. trenching and backfill</t>
  </si>
  <si>
    <t>Retaining Walls</t>
  </si>
  <si>
    <t>N/A</t>
  </si>
  <si>
    <t>Fencing</t>
  </si>
  <si>
    <t>Fence 1</t>
  </si>
  <si>
    <t>Monitor</t>
  </si>
  <si>
    <t>Coated link fencing 6' high</t>
  </si>
  <si>
    <t xml:space="preserve">Fence 2 </t>
  </si>
  <si>
    <t>cedar fence, 6' ht.</t>
  </si>
  <si>
    <t>Site Lighting</t>
  </si>
  <si>
    <t>On Buildings</t>
  </si>
  <si>
    <t>G</t>
  </si>
  <si>
    <t>LED exterior building surface mounted fixture</t>
  </si>
  <si>
    <t>Free Standing</t>
  </si>
  <si>
    <t>Pole Lighting- Ped</t>
  </si>
  <si>
    <t>Parking Area</t>
  </si>
  <si>
    <t>Pole Lighting- Parking</t>
  </si>
  <si>
    <t>Mailboxes</t>
  </si>
  <si>
    <t>single vault curbside</t>
  </si>
  <si>
    <t>Site Signage</t>
  </si>
  <si>
    <t>Signage/Lighting</t>
  </si>
  <si>
    <t>Basic lighted monument sign</t>
  </si>
  <si>
    <t>Playground</t>
  </si>
  <si>
    <t xml:space="preserve">PIP </t>
  </si>
  <si>
    <t>Ground Cover</t>
  </si>
  <si>
    <t>Engineered wood fiber</t>
  </si>
  <si>
    <t>Equipment</t>
  </si>
  <si>
    <t>includes foundation, typical per piece</t>
  </si>
  <si>
    <t>Dumpster/Recycling Area</t>
  </si>
  <si>
    <t>Enclosure</t>
  </si>
  <si>
    <t>8' wood with gate</t>
  </si>
  <si>
    <t>Container 1</t>
  </si>
  <si>
    <t>typically provided by Sanitary Services</t>
  </si>
  <si>
    <t>Container 2</t>
  </si>
  <si>
    <t>same as above</t>
  </si>
  <si>
    <t>Site Electrical Main</t>
  </si>
  <si>
    <t>Replace</t>
  </si>
  <si>
    <t>per WH report; assess timing (assume year 10)</t>
  </si>
  <si>
    <t>Site Power Distribution</t>
  </si>
  <si>
    <t>100AMP UG Service Feeder</t>
  </si>
  <si>
    <t>includes conduit</t>
  </si>
  <si>
    <t>200AMP UG Service Feeder</t>
  </si>
  <si>
    <t>includes conduit per WH report; (assume year 10).</t>
  </si>
  <si>
    <t>Site Sanitary Lines</t>
  </si>
  <si>
    <t>X Units 4" HDPE</t>
  </si>
  <si>
    <t>Includes trenching and bedding</t>
  </si>
  <si>
    <t>X Units 6" HDPE</t>
  </si>
  <si>
    <t>Site Sewer Main</t>
  </si>
  <si>
    <t>includes trenching and bedding, base cost- valves and connections</t>
  </si>
  <si>
    <t>Site Water Main</t>
  </si>
  <si>
    <t>includes trenching and bedding, base cost - valves and connections</t>
  </si>
  <si>
    <t>X Units 1-1/2" Line</t>
  </si>
  <si>
    <t>X Units 2-3" Line</t>
  </si>
  <si>
    <t>Storm Drain Lines</t>
  </si>
  <si>
    <t>Assess Solution</t>
  </si>
  <si>
    <t>Includes trenching and bedding at north side</t>
  </si>
  <si>
    <t>SITE- COST</t>
  </si>
  <si>
    <t>Cost</t>
  </si>
  <si>
    <t>1
2021</t>
  </si>
  <si>
    <t>2
2022</t>
  </si>
  <si>
    <t>3
2023</t>
  </si>
  <si>
    <t>4
2024</t>
  </si>
  <si>
    <t>5
2025</t>
  </si>
  <si>
    <t>6
2026</t>
  </si>
  <si>
    <t>7
2027</t>
  </si>
  <si>
    <t>8
2028</t>
  </si>
  <si>
    <t>9
2029</t>
  </si>
  <si>
    <t>10
2030</t>
  </si>
  <si>
    <t>11
2031</t>
  </si>
  <si>
    <t>12
2032</t>
  </si>
  <si>
    <t>13
2033</t>
  </si>
  <si>
    <t>14
2034</t>
  </si>
  <si>
    <t>15
2035</t>
  </si>
  <si>
    <t>16
2036</t>
  </si>
  <si>
    <t>17
2037</t>
  </si>
  <si>
    <t>18
2038</t>
  </si>
  <si>
    <t>19
2039</t>
  </si>
  <si>
    <t>20
2040</t>
  </si>
  <si>
    <t>Total</t>
  </si>
  <si>
    <t>Uninflated Totals</t>
  </si>
  <si>
    <t>ARCHITECTURAL ENVELOPE - INVENTORY</t>
  </si>
  <si>
    <t>Condition
(G, F, P, U)</t>
  </si>
  <si>
    <t>Walls</t>
  </si>
  <si>
    <t>Finish</t>
  </si>
  <si>
    <t>Recoat</t>
  </si>
  <si>
    <t>Elastomeric Coating</t>
  </si>
  <si>
    <t xml:space="preserve">Structure </t>
  </si>
  <si>
    <t xml:space="preserve">Cladding 33% glazing </t>
  </si>
  <si>
    <t xml:space="preserve">Insulation </t>
  </si>
  <si>
    <t>Batt in Wall Cavity</t>
  </si>
  <si>
    <t>Wood siding and trim - new paint</t>
  </si>
  <si>
    <t>-</t>
  </si>
  <si>
    <t>Masonry - new sealant</t>
  </si>
  <si>
    <t>Clean Corrosion/Repaint Steel Structure</t>
  </si>
  <si>
    <t>Repair</t>
  </si>
  <si>
    <t>Lump</t>
  </si>
  <si>
    <t>Roof</t>
  </si>
  <si>
    <t>Covering</t>
  </si>
  <si>
    <t>Asphaltic Shingles ( assume year 4)</t>
  </si>
  <si>
    <t>U</t>
  </si>
  <si>
    <t>Wood Trusses/Dimensional Lumber</t>
  </si>
  <si>
    <t>rigid</t>
  </si>
  <si>
    <t>Drainage - Gutter/Downspouts</t>
  </si>
  <si>
    <t>Drainage - Interior</t>
  </si>
  <si>
    <t>Soffits - Repaint</t>
  </si>
  <si>
    <t>Repaint concurrent with siding</t>
  </si>
  <si>
    <t>Fascia - Replace / Repaint</t>
  </si>
  <si>
    <t>Floor</t>
  </si>
  <si>
    <t>Wood (13,814 SF)</t>
  </si>
  <si>
    <t>Minor Missing Sections (13,814 SF)</t>
  </si>
  <si>
    <t>Slab</t>
  </si>
  <si>
    <t>Except at Garage Slab (2,219 SF)</t>
  </si>
  <si>
    <t>Foundations (Material)</t>
  </si>
  <si>
    <t>concrete</t>
  </si>
  <si>
    <t>Basement/Crawlspace</t>
  </si>
  <si>
    <t>Walls (Material)</t>
  </si>
  <si>
    <t>Reinspect</t>
  </si>
  <si>
    <t>Concrete, Note deficiencies in Kingworks Report (565 LF). Reinspect corrosion @ steel members at crawlspace.</t>
  </si>
  <si>
    <t>Crawl Space Repairs</t>
  </si>
  <si>
    <t>F/P</t>
  </si>
  <si>
    <t>Corrections include joist anchorage to concrete stem walls, replacement of temp shoring columns with associated footing/beam connectors and repairs to perimeter concrete stem walls.- Repair Within 5 years</t>
  </si>
  <si>
    <t>Sump Pump</t>
  </si>
  <si>
    <t>Lighting</t>
  </si>
  <si>
    <t>N/AA</t>
  </si>
  <si>
    <t>Exterior Windows</t>
  </si>
  <si>
    <t>Window Type 1 (X SF)</t>
  </si>
  <si>
    <t>Fiberglass/Vinyl (Replace now or year 9)</t>
  </si>
  <si>
    <t>Window - aluminum, double pane (X SF)</t>
  </si>
  <si>
    <t>Window - wood, double pane (X SF)</t>
  </si>
  <si>
    <t>Window frame repair - caulking</t>
  </si>
  <si>
    <t>Recaulk</t>
  </si>
  <si>
    <t>Window repair - new flashing</t>
  </si>
  <si>
    <t>Exterior Doors</t>
  </si>
  <si>
    <t>Door Type 1 (21 SF)</t>
  </si>
  <si>
    <t>Wood / Plam</t>
  </si>
  <si>
    <t>Door Type 2 - HM (21 SF)</t>
  </si>
  <si>
    <t>Painted Hollow Metal (3 locations)</t>
  </si>
  <si>
    <t>Door Type 3 - HM Entrance (42 SF)</t>
  </si>
  <si>
    <t>Painted Hollow Metal with Sidelights (1 location)</t>
  </si>
  <si>
    <t>Door frame repair - caulking</t>
  </si>
  <si>
    <t>Door repair - new flashing</t>
  </si>
  <si>
    <t>Balcony/Decks</t>
  </si>
  <si>
    <t>Structure</t>
  </si>
  <si>
    <t>Porches</t>
  </si>
  <si>
    <t>Decking</t>
  </si>
  <si>
    <t>Chimneys/B-Vents</t>
  </si>
  <si>
    <t>Field Assess</t>
  </si>
  <si>
    <t>At time of reroof</t>
  </si>
  <si>
    <t>Continued</t>
  </si>
  <si>
    <t>Wall Finish Life Spans</t>
  </si>
  <si>
    <t>Aluminum Siding</t>
  </si>
  <si>
    <t>Brick or Block</t>
  </si>
  <si>
    <t>Brownstone/Stone Veneer</t>
  </si>
  <si>
    <t>Glass Block</t>
  </si>
  <si>
    <t>Granite Block</t>
  </si>
  <si>
    <t>Metal/Glass Curtain Wall</t>
  </si>
  <si>
    <t>Pre-cast Concrete Panel</t>
  </si>
  <si>
    <t>Vinyl Siding</t>
  </si>
  <si>
    <t>Wood Shingle, Clapboard, Plywood, Stucco</t>
  </si>
  <si>
    <t>Fiber cement siding</t>
  </si>
  <si>
    <t>Roof Covering Life Spans</t>
  </si>
  <si>
    <t>Aluminum Shingles</t>
  </si>
  <si>
    <t>Asphalt Shingles</t>
  </si>
  <si>
    <t>Built-up (BUR)</t>
  </si>
  <si>
    <t>Membrane</t>
  </si>
  <si>
    <t>Metal (pre-formed)</t>
  </si>
  <si>
    <t>Slate, Tile, Clay, or Concrete Shingles</t>
  </si>
  <si>
    <t>50+</t>
  </si>
  <si>
    <t>Wood Shingles</t>
  </si>
  <si>
    <t>ARCHITECTURAL ENVELOPE - COST</t>
  </si>
  <si>
    <t>Structure (Construction Type)</t>
  </si>
  <si>
    <t>Insulation (Material)</t>
  </si>
  <si>
    <t>Structure (Asphaltic Singles)</t>
  </si>
  <si>
    <t>Soffits</t>
  </si>
  <si>
    <t>Fascia</t>
  </si>
  <si>
    <t>Crawlspace Repairs</t>
  </si>
  <si>
    <r>
      <t>Window - aluminum, double pane (</t>
    </r>
    <r>
      <rPr>
        <sz val="9"/>
        <rFont val="Arial"/>
        <family val="2"/>
      </rPr>
      <t>X SF</t>
    </r>
    <r>
      <rPr>
        <sz val="10"/>
        <rFont val="Arial"/>
        <family val="2"/>
      </rPr>
      <t>)</t>
    </r>
  </si>
  <si>
    <t>Door Type 1 (X SF)</t>
  </si>
  <si>
    <t>Door Type 2 - HM (X SF)</t>
  </si>
  <si>
    <t>Door Type 3 - Aluminum (X SF)</t>
  </si>
  <si>
    <t>ARCHITECTURAL INTERIORS - INVENTORY</t>
  </si>
  <si>
    <t>Wood Doors &amp; Frames - Replace</t>
  </si>
  <si>
    <t>wood SC panel plus glazing</t>
  </si>
  <si>
    <t>Door/Opening Hardware</t>
  </si>
  <si>
    <t>HM Door &amp; Frame - Replace</t>
  </si>
  <si>
    <t>Auto-Opener - Opening</t>
  </si>
  <si>
    <t>(2)openings</t>
  </si>
  <si>
    <t>Access Control - Opening</t>
  </si>
  <si>
    <t>(5) openings</t>
  </si>
  <si>
    <t>Flooring</t>
  </si>
  <si>
    <t>Resilient Floor (tile/sheet) (c.1990)</t>
  </si>
  <si>
    <t>Replace at WCLS discretion (at same time as carpeting)</t>
  </si>
  <si>
    <t>Carpet (from 2006)</t>
  </si>
  <si>
    <t>Carpet tile per WCLS Standards</t>
  </si>
  <si>
    <t>polished</t>
  </si>
  <si>
    <t>Ceramic/Quarry Tile</t>
  </si>
  <si>
    <t>Base - Ceramic Tile</t>
  </si>
  <si>
    <t>Base - Wood, 1 x 4</t>
  </si>
  <si>
    <t>Base - Rubber Cove, 4" (c.1990)</t>
  </si>
  <si>
    <t>Ceilings</t>
  </si>
  <si>
    <t>GWB/Plaster</t>
  </si>
  <si>
    <t>Paint (c.1990)</t>
  </si>
  <si>
    <t>Repaint</t>
  </si>
  <si>
    <t>ACT(c.1990)</t>
  </si>
  <si>
    <t>Baseline - Existing ACT is ok, replace Tiles as necessary.</t>
  </si>
  <si>
    <t>Specialty Surface</t>
  </si>
  <si>
    <t>typical</t>
  </si>
  <si>
    <t>Interior Lighting - LED (c. 2011 @ 1/2)</t>
  </si>
  <si>
    <t>Decision</t>
  </si>
  <si>
    <t>Assume 1/2 of Building Area (see MEP inventory)</t>
  </si>
  <si>
    <t>Cabinets (Base &amp; Uppers)</t>
  </si>
  <si>
    <t>plastic laminate</t>
  </si>
  <si>
    <t>Countertop/Backsplash</t>
  </si>
  <si>
    <t>Poor condition at Toilet PLAM Counters</t>
  </si>
  <si>
    <t>Kitchen Sink / Lavatory - single basin, incl. ADA controls</t>
  </si>
  <si>
    <t>Replace concurrent with cabinetry</t>
  </si>
  <si>
    <t>Restrooms (5 locations)</t>
  </si>
  <si>
    <t>Toilet Accessories - Public</t>
  </si>
  <si>
    <t>LS</t>
  </si>
  <si>
    <t>per WC (Replace in 10 years)</t>
  </si>
  <si>
    <t>Toilet Fixtures (toilet)- Public</t>
  </si>
  <si>
    <t>per fixture (Replace in 10 years)</t>
  </si>
  <si>
    <t>Toilet Fixtures (sink)- Public</t>
  </si>
  <si>
    <t>Toilet Partition - metal, incl. demo of existing</t>
  </si>
  <si>
    <t>Likely can last</t>
  </si>
  <si>
    <t>Drinking Fountains (c. 2011)</t>
  </si>
  <si>
    <t>dual basin, ADA  (Replace in 10 years)</t>
  </si>
  <si>
    <t>Acoustical Control</t>
  </si>
  <si>
    <t>AV/Equipment</t>
  </si>
  <si>
    <t>?</t>
  </si>
  <si>
    <t>Window Covering</t>
  </si>
  <si>
    <t>manual, fabric; at WCLS discretion</t>
  </si>
  <si>
    <t>Anchor - Library Shelving, floor</t>
  </si>
  <si>
    <t>LOC</t>
  </si>
  <si>
    <t>Existing units very heavy - NOT Anchored.</t>
  </si>
  <si>
    <t>Anchor - Library Shelving, wall</t>
  </si>
  <si>
    <t>Residential Appliances</t>
  </si>
  <si>
    <t>Due for replacement within 10 years.</t>
  </si>
  <si>
    <t>ARCHITECTURAL INTERIORS - COST</t>
  </si>
  <si>
    <t>Doors &amp; Frames</t>
  </si>
  <si>
    <t>HM Door Frame - Replace</t>
  </si>
  <si>
    <t>Resilient Floor (tile/sheet)</t>
  </si>
  <si>
    <t>Carpet</t>
  </si>
  <si>
    <t>Base - Rubber Cove, 4"</t>
  </si>
  <si>
    <t>Paint</t>
  </si>
  <si>
    <t>ACT</t>
  </si>
  <si>
    <t>Interior Lighting - LED</t>
  </si>
  <si>
    <t>Countertop/sink</t>
  </si>
  <si>
    <t>Kitchen Sink/LAV - single basin, incl. ADA controls</t>
  </si>
  <si>
    <t>Restrooms</t>
  </si>
  <si>
    <t>Toilet Accessories</t>
  </si>
  <si>
    <t>Toilet Fixtures (toilet)</t>
  </si>
  <si>
    <t>Toilet Fixtures (sink)</t>
  </si>
  <si>
    <t>Drinking Fountains</t>
  </si>
  <si>
    <t>BUILDING MEP SYSTEMS - INVENTORY</t>
  </si>
  <si>
    <t>Water Heater w/recirc pump</t>
  </si>
  <si>
    <t>30 gallon storage tank w/tankless gas heater</t>
  </si>
  <si>
    <t>Heating System</t>
  </si>
  <si>
    <t>At north: VRF w/heat recovery units.</t>
  </si>
  <si>
    <t>Boiler - Replace</t>
  </si>
  <si>
    <t>Plumbing Distribution</t>
  </si>
  <si>
    <t>disimilar piping metals - source and provide new coupling per WH</t>
  </si>
  <si>
    <t>A/C Condenser</t>
  </si>
  <si>
    <t>5 TON (wall mounted at IT room)</t>
  </si>
  <si>
    <t>Elevators</t>
  </si>
  <si>
    <t>STP</t>
  </si>
  <si>
    <t>baseline</t>
  </si>
  <si>
    <t>Fire Suppression System</t>
  </si>
  <si>
    <t>Electrical Service</t>
  </si>
  <si>
    <t>Replace 208/120v, 3 phase, 4w system per WH report; assume 10 year life left</t>
  </si>
  <si>
    <t>Electrical Wiring - Distribution</t>
  </si>
  <si>
    <t>All electrical less lighting system</t>
  </si>
  <si>
    <t>Gas Distribution</t>
  </si>
  <si>
    <t>Hot &amp; Cold Water Distribution</t>
  </si>
  <si>
    <t>less for PEX system</t>
  </si>
  <si>
    <t>Gas Furnace - Replace</t>
  </si>
  <si>
    <t>Electric Furnace - Replace</t>
  </si>
  <si>
    <t>AHU (gas) - Replace</t>
  </si>
  <si>
    <t>AHU (electric) - Replace</t>
  </si>
  <si>
    <t>Hose Bib - Replace</t>
  </si>
  <si>
    <t>Lighting Control Panel - Repair</t>
  </si>
  <si>
    <t>Sanitary Waste &amp; Vent System</t>
  </si>
  <si>
    <t>PVC</t>
  </si>
  <si>
    <t>Lighting - Replace (@ 1/2 of Building)</t>
  </si>
  <si>
    <t>Complete Replace/Upgrades</t>
  </si>
  <si>
    <t>Per WH cost input</t>
  </si>
  <si>
    <t>Security System</t>
  </si>
  <si>
    <t>Replace backup battery</t>
  </si>
  <si>
    <t>BUILDING MEP SYSTEMS - COST</t>
  </si>
  <si>
    <t>Water Heater with pump</t>
  </si>
  <si>
    <t>Boiler</t>
  </si>
  <si>
    <t>Plumbing</t>
  </si>
  <si>
    <t>Electrical Wiring</t>
  </si>
  <si>
    <t>Lighting Control Panel</t>
  </si>
  <si>
    <t>TOTAL COST &amp; INFLATION SUMMARY</t>
  </si>
  <si>
    <t>Uninflated Totals - Site</t>
  </si>
  <si>
    <t>Uninflated Totals - Architectural Envelope</t>
  </si>
  <si>
    <t>Uninflated Totals - Architectural Interiors</t>
  </si>
  <si>
    <t>Uninflated Totals - Building MEP Systems</t>
  </si>
  <si>
    <t>Uninflated Totals - All Categories</t>
  </si>
  <si>
    <t>Inflation Increase Percentage</t>
  </si>
  <si>
    <t>Adjusted Total Cost</t>
  </si>
  <si>
    <t>Captial Reserve</t>
  </si>
  <si>
    <t>Reserve Remaining</t>
  </si>
  <si>
    <t>Reserve Increase Percentage</t>
  </si>
  <si>
    <t>Adjusted Reserve</t>
  </si>
  <si>
    <t>Adjusted Reserve Remaining</t>
  </si>
  <si>
    <t>Year</t>
  </si>
  <si>
    <t>%</t>
  </si>
  <si>
    <t>Mult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</si>
</sst>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&quot;$&quot;#,##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Geneva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5" fillId="0" borderId="1" xfId="2" applyFont="1" applyBorder="1" applyAlignment="1">
      <alignment horizontal="left" vertical="top" wrapText="1"/>
    </xf>
    <xf numFmtId="164" fontId="2" fillId="0" borderId="1" xfId="0" applyNumberFormat="1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3" fontId="5" fillId="0" borderId="1" xfId="2" applyNumberFormat="1" applyFont="1" applyBorder="1" applyAlignment="1">
      <alignment horizontal="center" vertical="top" wrapText="1"/>
    </xf>
    <xf numFmtId="164" fontId="2" fillId="0" borderId="0" xfId="0" applyNumberFormat="1" applyFont="1"/>
    <xf numFmtId="0" fontId="5" fillId="0" borderId="0" xfId="2" applyFont="1" applyAlignment="1">
      <alignment horizontal="left" vertical="top" wrapText="1" indent="2"/>
    </xf>
    <xf numFmtId="0" fontId="5" fillId="0" borderId="0" xfId="0" applyFont="1" applyAlignment="1">
      <alignment horizontal="center" vertical="top" wrapText="1"/>
    </xf>
    <xf numFmtId="0" fontId="5" fillId="0" borderId="0" xfId="2" applyFont="1" applyAlignment="1">
      <alignment horizontal="left" vertical="top" wrapText="1"/>
    </xf>
    <xf numFmtId="3" fontId="5" fillId="0" borderId="0" xfId="2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8" fillId="0" borderId="0" xfId="3"/>
    <xf numFmtId="10" fontId="8" fillId="0" borderId="0" xfId="3" applyNumberFormat="1"/>
    <xf numFmtId="9" fontId="8" fillId="0" borderId="0" xfId="3" applyNumberFormat="1"/>
    <xf numFmtId="1" fontId="8" fillId="0" borderId="0" xfId="3" applyNumberFormat="1"/>
    <xf numFmtId="10" fontId="0" fillId="0" borderId="0" xfId="4" applyNumberFormat="1" applyFont="1"/>
    <xf numFmtId="2" fontId="8" fillId="0" borderId="0" xfId="3" applyNumberFormat="1"/>
    <xf numFmtId="0" fontId="8" fillId="0" borderId="2" xfId="3" applyBorder="1"/>
    <xf numFmtId="10" fontId="8" fillId="0" borderId="2" xfId="3" applyNumberFormat="1" applyBorder="1"/>
    <xf numFmtId="1" fontId="8" fillId="0" borderId="2" xfId="3" applyNumberFormat="1" applyBorder="1"/>
    <xf numFmtId="2" fontId="8" fillId="0" borderId="2" xfId="3" applyNumberFormat="1" applyBorder="1"/>
    <xf numFmtId="10" fontId="0" fillId="0" borderId="2" xfId="4" applyNumberFormat="1" applyFont="1" applyBorder="1"/>
    <xf numFmtId="0" fontId="2" fillId="0" borderId="1" xfId="0" applyFont="1" applyBorder="1" applyAlignment="1">
      <alignment wrapText="1"/>
    </xf>
    <xf numFmtId="0" fontId="5" fillId="0" borderId="1" xfId="2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3" fontId="5" fillId="0" borderId="1" xfId="2" applyNumberFormat="1" applyFont="1" applyBorder="1" applyAlignment="1">
      <alignment horizontal="left" vertical="top" wrapText="1" indent="2"/>
    </xf>
    <xf numFmtId="0" fontId="3" fillId="0" borderId="0" xfId="2" applyFont="1" applyAlignment="1">
      <alignment horizontal="left" vertical="top" wrapText="1"/>
    </xf>
    <xf numFmtId="0" fontId="4" fillId="0" borderId="1" xfId="0" applyFont="1" applyBorder="1"/>
    <xf numFmtId="165" fontId="2" fillId="0" borderId="0" xfId="5" applyNumberFormat="1" applyFont="1"/>
    <xf numFmtId="165" fontId="2" fillId="0" borderId="1" xfId="5" applyNumberFormat="1" applyFont="1" applyBorder="1"/>
    <xf numFmtId="165" fontId="2" fillId="0" borderId="0" xfId="5" applyNumberFormat="1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0" xfId="5" applyNumberFormat="1" applyFont="1"/>
    <xf numFmtId="166" fontId="2" fillId="0" borderId="1" xfId="5" applyNumberFormat="1" applyFont="1" applyBorder="1"/>
    <xf numFmtId="166" fontId="2" fillId="0" borderId="0" xfId="5" applyNumberFormat="1" applyFont="1" applyBorder="1"/>
    <xf numFmtId="0" fontId="10" fillId="0" borderId="0" xfId="0" applyFont="1"/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43" fontId="4" fillId="2" borderId="1" xfId="5" applyFont="1" applyFill="1" applyBorder="1" applyAlignment="1">
      <alignment horizontal="center" vertical="center" wrapText="1"/>
    </xf>
    <xf numFmtId="43" fontId="2" fillId="0" borderId="0" xfId="5" applyFont="1" applyAlignment="1">
      <alignment horizontal="right"/>
    </xf>
    <xf numFmtId="0" fontId="2" fillId="0" borderId="0" xfId="0" applyFont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3" fontId="4" fillId="0" borderId="0" xfId="5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43" fontId="2" fillId="0" borderId="0" xfId="5" applyFont="1" applyBorder="1" applyAlignment="1">
      <alignment horizontal="right"/>
    </xf>
    <xf numFmtId="43" fontId="13" fillId="0" borderId="0" xfId="5" applyFont="1" applyBorder="1" applyAlignment="1">
      <alignment horizontal="right" wrapText="1"/>
    </xf>
    <xf numFmtId="0" fontId="5" fillId="0" borderId="0" xfId="2" applyFont="1" applyAlignment="1">
      <alignment horizontal="right" wrapText="1"/>
    </xf>
    <xf numFmtId="43" fontId="5" fillId="0" borderId="0" xfId="5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43" fontId="3" fillId="0" borderId="0" xfId="5" applyFont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0" fontId="3" fillId="0" borderId="1" xfId="2" applyFont="1" applyBorder="1" applyAlignment="1">
      <alignment horizontal="left" wrapText="1"/>
    </xf>
    <xf numFmtId="3" fontId="3" fillId="0" borderId="1" xfId="2" applyNumberFormat="1" applyFont="1" applyBorder="1" applyAlignment="1">
      <alignment horizontal="left" wrapText="1"/>
    </xf>
    <xf numFmtId="3" fontId="3" fillId="0" borderId="0" xfId="2" applyNumberFormat="1" applyFont="1" applyAlignment="1">
      <alignment horizontal="left" wrapText="1"/>
    </xf>
    <xf numFmtId="0" fontId="5" fillId="0" borderId="1" xfId="2" applyFont="1" applyBorder="1" applyAlignment="1">
      <alignment horizontal="left" wrapText="1"/>
    </xf>
    <xf numFmtId="0" fontId="3" fillId="0" borderId="0" xfId="2" applyFont="1" applyAlignment="1">
      <alignment horizontal="left" wrapText="1"/>
    </xf>
    <xf numFmtId="3" fontId="5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43" fontId="4" fillId="0" borderId="0" xfId="5" applyFont="1"/>
    <xf numFmtId="43" fontId="2" fillId="0" borderId="0" xfId="5" applyFont="1" applyAlignment="1">
      <alignment horizontal="right" vertical="center"/>
    </xf>
    <xf numFmtId="43" fontId="5" fillId="0" borderId="0" xfId="5" applyFont="1" applyBorder="1" applyAlignment="1">
      <alignment horizontal="right" vertical="center" wrapText="1"/>
    </xf>
    <xf numFmtId="43" fontId="4" fillId="0" borderId="0" xfId="5" applyFont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3" fontId="5" fillId="0" borderId="1" xfId="2" applyNumberFormat="1" applyFont="1" applyBorder="1" applyAlignment="1">
      <alignment horizontal="center" wrapText="1"/>
    </xf>
    <xf numFmtId="166" fontId="2" fillId="0" borderId="1" xfId="5" applyNumberFormat="1" applyFont="1" applyBorder="1" applyAlignment="1"/>
    <xf numFmtId="43" fontId="5" fillId="0" borderId="0" xfId="5" applyFont="1" applyBorder="1" applyAlignment="1">
      <alignment horizontal="right" vertical="top" wrapText="1"/>
    </xf>
    <xf numFmtId="43" fontId="3" fillId="0" borderId="0" xfId="5" applyFont="1" applyBorder="1" applyAlignment="1">
      <alignment horizontal="right" vertical="top" wrapText="1"/>
    </xf>
    <xf numFmtId="43" fontId="4" fillId="0" borderId="1" xfId="5" applyFont="1" applyFill="1" applyBorder="1"/>
    <xf numFmtId="0" fontId="2" fillId="0" borderId="3" xfId="0" applyFont="1" applyBorder="1"/>
    <xf numFmtId="0" fontId="14" fillId="0" borderId="1" xfId="0" applyFont="1" applyBorder="1" applyAlignment="1">
      <alignment horizontal="center" vertical="center"/>
    </xf>
    <xf numFmtId="43" fontId="4" fillId="2" borderId="1" xfId="5" applyFont="1" applyFill="1" applyBorder="1" applyAlignment="1">
      <alignment horizontal="center" vertical="center"/>
    </xf>
    <xf numFmtId="43" fontId="2" fillId="0" borderId="0" xfId="5" applyFont="1" applyAlignment="1">
      <alignment horizontal="right" vertical="top"/>
    </xf>
    <xf numFmtId="43" fontId="2" fillId="0" borderId="0" xfId="5" applyFont="1" applyBorder="1" applyAlignment="1">
      <alignment horizontal="right" vertical="top"/>
    </xf>
    <xf numFmtId="43" fontId="4" fillId="0" borderId="0" xfId="5" applyFont="1" applyBorder="1" applyAlignment="1">
      <alignment horizontal="right" vertical="top"/>
    </xf>
    <xf numFmtId="0" fontId="3" fillId="0" borderId="4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0" fontId="3" fillId="0" borderId="6" xfId="2" applyFont="1" applyBorder="1" applyAlignment="1">
      <alignment horizontal="left" wrapText="1"/>
    </xf>
    <xf numFmtId="0" fontId="5" fillId="0" borderId="7" xfId="2" applyFont="1" applyBorder="1" applyAlignment="1">
      <alignment horizontal="left" vertical="top" wrapText="1" indent="2"/>
    </xf>
    <xf numFmtId="0" fontId="5" fillId="0" borderId="7" xfId="2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 indent="2"/>
    </xf>
    <xf numFmtId="0" fontId="3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indent="2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3" fontId="11" fillId="0" borderId="0" xfId="5" applyFont="1" applyAlignment="1">
      <alignment horizontal="right"/>
    </xf>
    <xf numFmtId="43" fontId="10" fillId="2" borderId="1" xfId="5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43" fontId="2" fillId="0" borderId="0" xfId="0" applyNumberFormat="1" applyFont="1"/>
    <xf numFmtId="167" fontId="11" fillId="0" borderId="1" xfId="5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167" fontId="9" fillId="0" borderId="1" xfId="5" applyNumberFormat="1" applyFont="1" applyBorder="1" applyAlignment="1">
      <alignment horizontal="right" vertical="top" wrapText="1"/>
    </xf>
    <xf numFmtId="167" fontId="11" fillId="0" borderId="0" xfId="5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0" fillId="0" borderId="1" xfId="5" applyNumberFormat="1" applyFont="1" applyBorder="1" applyAlignment="1">
      <alignment horizontal="right"/>
    </xf>
    <xf numFmtId="167" fontId="10" fillId="0" borderId="1" xfId="0" applyNumberFormat="1" applyFont="1" applyBorder="1" applyAlignment="1">
      <alignment horizontal="right"/>
    </xf>
    <xf numFmtId="167" fontId="2" fillId="0" borderId="1" xfId="5" applyNumberFormat="1" applyFont="1" applyBorder="1" applyAlignment="1">
      <alignment horizontal="right" vertical="center"/>
    </xf>
    <xf numFmtId="167" fontId="2" fillId="0" borderId="1" xfId="0" applyNumberFormat="1" applyFont="1" applyBorder="1"/>
    <xf numFmtId="167" fontId="5" fillId="0" borderId="1" xfId="5" applyNumberFormat="1" applyFont="1" applyBorder="1" applyAlignment="1">
      <alignment horizontal="right" vertical="center" wrapText="1"/>
    </xf>
    <xf numFmtId="167" fontId="5" fillId="0" borderId="0" xfId="5" applyNumberFormat="1" applyFont="1" applyBorder="1" applyAlignment="1">
      <alignment horizontal="right" vertical="center" wrapText="1"/>
    </xf>
    <xf numFmtId="167" fontId="2" fillId="0" borderId="0" xfId="0" applyNumberFormat="1" applyFont="1"/>
    <xf numFmtId="167" fontId="4" fillId="0" borderId="1" xfId="5" applyNumberFormat="1" applyFont="1" applyBorder="1" applyAlignment="1">
      <alignment horizontal="right" vertical="center"/>
    </xf>
    <xf numFmtId="167" fontId="4" fillId="0" borderId="1" xfId="0" applyNumberFormat="1" applyFont="1" applyBorder="1"/>
    <xf numFmtId="167" fontId="2" fillId="0" borderId="1" xfId="5" applyNumberFormat="1" applyFont="1" applyBorder="1" applyAlignment="1">
      <alignment horizontal="right"/>
    </xf>
    <xf numFmtId="167" fontId="5" fillId="0" borderId="1" xfId="5" applyNumberFormat="1" applyFont="1" applyBorder="1" applyAlignment="1">
      <alignment horizontal="right" vertical="top" wrapText="1"/>
    </xf>
    <xf numFmtId="167" fontId="5" fillId="0" borderId="0" xfId="5" applyNumberFormat="1" applyFont="1" applyBorder="1" applyAlignment="1">
      <alignment horizontal="right" vertical="top" wrapText="1"/>
    </xf>
    <xf numFmtId="167" fontId="4" fillId="0" borderId="1" xfId="5" applyNumberFormat="1" applyFont="1" applyBorder="1" applyAlignment="1">
      <alignment horizontal="right"/>
    </xf>
    <xf numFmtId="166" fontId="2" fillId="0" borderId="1" xfId="5" applyNumberFormat="1" applyFont="1" applyBorder="1" applyAlignment="1">
      <alignment horizontal="right" vertical="top"/>
    </xf>
    <xf numFmtId="166" fontId="5" fillId="0" borderId="1" xfId="5" applyNumberFormat="1" applyFont="1" applyBorder="1" applyAlignment="1">
      <alignment horizontal="right" vertical="top" wrapText="1"/>
    </xf>
    <xf numFmtId="166" fontId="5" fillId="0" borderId="0" xfId="5" applyNumberFormat="1" applyFont="1" applyBorder="1" applyAlignment="1">
      <alignment horizontal="right" vertical="top" wrapText="1"/>
    </xf>
    <xf numFmtId="166" fontId="2" fillId="0" borderId="0" xfId="5" applyNumberFormat="1" applyFont="1" applyBorder="1" applyAlignment="1">
      <alignment horizontal="right" vertical="top"/>
    </xf>
    <xf numFmtId="166" fontId="3" fillId="0" borderId="1" xfId="5" applyNumberFormat="1" applyFont="1" applyBorder="1" applyAlignment="1">
      <alignment horizontal="right" vertical="top" wrapText="1"/>
    </xf>
    <xf numFmtId="164" fontId="13" fillId="0" borderId="1" xfId="5" applyNumberFormat="1" applyFont="1" applyBorder="1" applyAlignment="1">
      <alignment horizontal="right" wrapText="1"/>
    </xf>
    <xf numFmtId="164" fontId="13" fillId="0" borderId="1" xfId="1" applyNumberFormat="1" applyFont="1" applyBorder="1" applyAlignment="1">
      <alignment horizontal="right" wrapText="1"/>
    </xf>
    <xf numFmtId="167" fontId="2" fillId="0" borderId="0" xfId="5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12" fillId="0" borderId="1" xfId="5" applyNumberFormat="1" applyFont="1" applyBorder="1" applyAlignment="1">
      <alignment horizontal="right"/>
    </xf>
    <xf numFmtId="167" fontId="12" fillId="0" borderId="1" xfId="0" applyNumberFormat="1" applyFont="1" applyBorder="1" applyAlignment="1">
      <alignment horizontal="right"/>
    </xf>
    <xf numFmtId="167" fontId="13" fillId="0" borderId="1" xfId="5" applyNumberFormat="1" applyFont="1" applyBorder="1" applyAlignment="1">
      <alignment horizontal="right" wrapText="1"/>
    </xf>
    <xf numFmtId="167" fontId="13" fillId="0" borderId="1" xfId="0" applyNumberFormat="1" applyFont="1" applyBorder="1" applyAlignment="1">
      <alignment horizontal="right" wrapText="1"/>
    </xf>
    <xf numFmtId="167" fontId="13" fillId="0" borderId="0" xfId="5" applyNumberFormat="1" applyFont="1" applyBorder="1" applyAlignment="1">
      <alignment horizontal="right" wrapText="1"/>
    </xf>
    <xf numFmtId="167" fontId="13" fillId="0" borderId="0" xfId="0" applyNumberFormat="1" applyFont="1" applyAlignment="1">
      <alignment horizontal="right" wrapText="1"/>
    </xf>
    <xf numFmtId="167" fontId="13" fillId="0" borderId="4" xfId="5" applyNumberFormat="1" applyFont="1" applyBorder="1" applyAlignment="1">
      <alignment horizontal="right" wrapText="1"/>
    </xf>
    <xf numFmtId="167" fontId="12" fillId="0" borderId="4" xfId="0" applyNumberFormat="1" applyFont="1" applyBorder="1" applyAlignment="1">
      <alignment horizontal="right"/>
    </xf>
    <xf numFmtId="167" fontId="13" fillId="0" borderId="6" xfId="5" applyNumberFormat="1" applyFont="1" applyBorder="1" applyAlignment="1">
      <alignment horizontal="right" wrapText="1"/>
    </xf>
    <xf numFmtId="167" fontId="12" fillId="0" borderId="6" xfId="0" applyNumberFormat="1" applyFont="1" applyBorder="1" applyAlignment="1">
      <alignment horizontal="right"/>
    </xf>
    <xf numFmtId="167" fontId="13" fillId="0" borderId="5" xfId="5" applyNumberFormat="1" applyFont="1" applyBorder="1" applyAlignment="1">
      <alignment horizontal="right" wrapText="1"/>
    </xf>
    <xf numFmtId="167" fontId="12" fillId="0" borderId="5" xfId="0" applyNumberFormat="1" applyFont="1" applyBorder="1" applyAlignment="1">
      <alignment horizontal="right"/>
    </xf>
    <xf numFmtId="167" fontId="12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5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6" fontId="4" fillId="2" borderId="1" xfId="5" applyNumberFormat="1" applyFont="1" applyFill="1" applyBorder="1" applyAlignment="1">
      <alignment horizontal="center" vertical="center"/>
    </xf>
    <xf numFmtId="43" fontId="4" fillId="2" borderId="1" xfId="5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</cellXfs>
  <cellStyles count="6">
    <cellStyle name="Comma" xfId="5" builtinId="3"/>
    <cellStyle name="Normal" xfId="0" builtinId="0"/>
    <cellStyle name="Normal 2" xfId="3" xr:uid="{1E081290-29DF-43F9-93F0-9DC26125C583}"/>
    <cellStyle name="Normal_9. Expected Useful Life.xls" xfId="2" xr:uid="{6C337ECA-E1C3-4B2D-9984-D21E680EEFB2}"/>
    <cellStyle name="Percent" xfId="1" builtinId="5"/>
    <cellStyle name="Percent 2" xfId="4" xr:uid="{DC577DC9-05F1-45C1-BA89-89E2752547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%20Quimby/AppData/Local/Box/Box%20Edit/Documents/L3WfTWaD9kmQOInjNW1Gig==/DCW%20Cost%20Report%20-%20Great%20Smoky%20Mtns%20Camp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anie%20B/Desktop/WCLS/project%20info%20title%20sh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sh/AppData/Local/Box/Box%20Edit/Documents/fbt2qcRvEE+eJ_Fn1Ik_vg==/2%20Soames%20Dunn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FORMAT 2012"/>
      <sheetName val="Section Setup"/>
      <sheetName val="Fill this out first..."/>
      <sheetName val="Sheet1"/>
      <sheetName val="Cover BG"/>
      <sheetName val="Title Page"/>
      <sheetName val="Contents"/>
      <sheetName val="Overall Summary Simple"/>
      <sheetName val="Scope"/>
      <sheetName val="Basis"/>
      <sheetName val="Nak Area"/>
      <sheetName val="Nak Summary"/>
      <sheetName val="RR Areas"/>
      <sheetName val="Campus Hub"/>
      <sheetName val="Housing"/>
      <sheetName val="Outdoor"/>
      <sheetName val="Campus Site"/>
      <sheetName val="Backcountry Site"/>
      <sheetName val="Heavy Timber Garage"/>
      <sheetName val="Harmon House Garage"/>
      <sheetName val="Fuel Island"/>
      <sheetName val="Warehouse 1&amp;2"/>
      <sheetName val="High School"/>
      <sheetName val="Shared Services &amp; HS"/>
      <sheetName val="Parts &amp; Tools - Customer Servic"/>
      <sheetName val="Shared Support Spaces"/>
      <sheetName val="LaVida Veggie"/>
      <sheetName val="Hamilton"/>
      <sheetName val="RR Sum"/>
      <sheetName val="RR Detail"/>
      <sheetName val="Gar Areas"/>
      <sheetName val="Gar Sum"/>
      <sheetName val="Gar Detail"/>
      <sheetName val="Sitework 2 Areas"/>
      <sheetName val="Sitework 2 Summary"/>
      <sheetName val="Sitework 2"/>
      <sheetName val="Site Areas"/>
      <sheetName val="Site Sum"/>
      <sheetName val="Site Detail"/>
      <sheetName val="GCG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Data"/>
    </sheetNames>
    <sheetDataSet>
      <sheetData sheetId="0">
        <row r="23">
          <cell r="B23">
            <v>0.04</v>
          </cell>
        </row>
        <row r="24">
          <cell r="B24">
            <v>1</v>
          </cell>
        </row>
        <row r="25">
          <cell r="B25">
            <v>0.04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ssment Tab"/>
      <sheetName val="By Component"/>
      <sheetName val="ROOF"/>
      <sheetName val="ROOF desc"/>
      <sheetName val="Cladding 1"/>
      <sheetName val="Cladding 2"/>
      <sheetName val="Cladding 3"/>
      <sheetName val="Cladding 4"/>
      <sheetName val="Cladding 5"/>
      <sheetName val="Cladding 6"/>
      <sheetName val="Canopy 1"/>
      <sheetName val="Canopy 2"/>
      <sheetName val="Window 1"/>
      <sheetName val="Window 2"/>
      <sheetName val="Window 3"/>
      <sheetName val="Storefront 1"/>
      <sheetName val="Storefront 2"/>
      <sheetName val="Storefront 3"/>
      <sheetName val="Overhead Door 1"/>
      <sheetName val="Flooring 1"/>
      <sheetName val="Flooring 2"/>
      <sheetName val="Flooring 3"/>
      <sheetName val="Restroom-Men's"/>
      <sheetName val="Restroom-Women's"/>
      <sheetName val="Tenant Restroom 1"/>
      <sheetName val="HVAC RTU-7-1"/>
      <sheetName val="HVAC RTU-8-1"/>
      <sheetName val="HVAC EF 8-9"/>
      <sheetName val="HVAC EF 7-1"/>
      <sheetName val="HVAC Trane 25"/>
      <sheetName val="HVAC Bsmt Fan Coil"/>
      <sheetName val="HVAC Powered Ventilators"/>
      <sheetName val="HVAC Public WC and JC Exhaust"/>
      <sheetName val="HVAC Tenant WC Exhaust"/>
      <sheetName val="Plumbing Sanitary"/>
      <sheetName val="Plumbing Domestic"/>
      <sheetName val="Plumbing Domestic HW"/>
      <sheetName val="Plumbing Gas"/>
      <sheetName val="Plumbing Fixt - Lvl 0 Comm"/>
      <sheetName val="Plumbing Fixt - Lvl 0 Tenant"/>
      <sheetName val="Power"/>
      <sheetName val="Fire Alarm"/>
      <sheetName val="Ext. Lighting"/>
      <sheetName val="Common Area Lighting"/>
      <sheetName val="Tenant WC Elec"/>
      <sheetName val="Detail Sheet X-1"/>
      <sheetName val="Esc Calc"/>
    </sheetNames>
    <sheetDataSet>
      <sheetData sheetId="0"/>
      <sheetData sheetId="1">
        <row r="8">
          <cell r="C8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C35E1-0526-4E4F-AD5E-D20601A393BA}">
  <sheetPr>
    <pageSetUpPr fitToPage="1"/>
  </sheetPr>
  <dimension ref="A1:K57"/>
  <sheetViews>
    <sheetView tabSelected="1" view="pageLayout" topLeftCell="A16" zoomScale="80" zoomScaleNormal="60" zoomScaleSheetLayoutView="80" zoomScalePageLayoutView="80" workbookViewId="0">
      <selection activeCell="A50" sqref="A50"/>
    </sheetView>
  </sheetViews>
  <sheetFormatPr defaultColWidth="9.140625" defaultRowHeight="12.75"/>
  <cols>
    <col min="1" max="1" width="37.140625" style="1" customWidth="1"/>
    <col min="2" max="4" width="6.42578125" style="42" customWidth="1"/>
    <col min="5" max="6" width="13" style="19" customWidth="1"/>
    <col min="7" max="7" width="13" style="39" customWidth="1"/>
    <col min="8" max="8" width="9.7109375" style="1" customWidth="1"/>
    <col min="9" max="10" width="13" style="1" customWidth="1"/>
    <col min="11" max="11" width="82.7109375" style="1" customWidth="1"/>
    <col min="12" max="16384" width="9.140625" style="1"/>
  </cols>
  <sheetData>
    <row r="1" spans="1:11">
      <c r="A1" s="2" t="s">
        <v>0</v>
      </c>
    </row>
    <row r="3" spans="1:11" ht="15" customHeight="1">
      <c r="A3" s="165" t="s">
        <v>1</v>
      </c>
      <c r="B3" s="165" t="s">
        <v>2</v>
      </c>
      <c r="C3" s="165" t="s">
        <v>3</v>
      </c>
      <c r="D3" s="165" t="s">
        <v>4</v>
      </c>
      <c r="E3" s="166" t="s">
        <v>5</v>
      </c>
      <c r="F3" s="165" t="s">
        <v>6</v>
      </c>
      <c r="G3" s="167" t="s">
        <v>7</v>
      </c>
      <c r="H3" s="165" t="s">
        <v>8</v>
      </c>
      <c r="I3" s="165" t="s">
        <v>9</v>
      </c>
      <c r="J3" s="165" t="s">
        <v>10</v>
      </c>
      <c r="K3" s="165" t="s">
        <v>11</v>
      </c>
    </row>
    <row r="4" spans="1:11" ht="25.35" customHeight="1">
      <c r="A4" s="165"/>
      <c r="B4" s="165"/>
      <c r="C4" s="165"/>
      <c r="D4" s="165"/>
      <c r="E4" s="165"/>
      <c r="F4" s="165"/>
      <c r="G4" s="167"/>
      <c r="H4" s="165"/>
      <c r="I4" s="165"/>
      <c r="J4" s="165"/>
      <c r="K4" s="165"/>
    </row>
    <row r="5" spans="1:11" ht="9" customHeight="1"/>
    <row r="6" spans="1:11">
      <c r="A6" s="34" t="s">
        <v>12</v>
      </c>
      <c r="B6" s="43"/>
      <c r="C6" s="43"/>
      <c r="D6" s="43"/>
      <c r="E6" s="18"/>
      <c r="F6" s="18"/>
      <c r="G6" s="40"/>
      <c r="H6" s="3"/>
      <c r="I6" s="5"/>
      <c r="J6" s="3"/>
      <c r="K6" s="3"/>
    </row>
    <row r="7" spans="1:11">
      <c r="A7" s="35" t="s">
        <v>13</v>
      </c>
      <c r="B7" s="54">
        <v>50</v>
      </c>
      <c r="C7" s="43">
        <v>21</v>
      </c>
      <c r="D7" s="43">
        <f>B7-C7</f>
        <v>29</v>
      </c>
      <c r="E7" s="18" t="s">
        <v>14</v>
      </c>
      <c r="F7" s="18"/>
      <c r="G7" s="40">
        <v>1608.5</v>
      </c>
      <c r="H7" s="3" t="s">
        <v>15</v>
      </c>
      <c r="I7" s="5">
        <v>10.44</v>
      </c>
      <c r="J7" s="5">
        <f>I7*G7</f>
        <v>16792.739999999998</v>
      </c>
      <c r="K7" s="3" t="s">
        <v>16</v>
      </c>
    </row>
    <row r="8" spans="1:11" ht="15.75" customHeight="1">
      <c r="A8" s="33" t="s">
        <v>17</v>
      </c>
      <c r="B8" s="52"/>
      <c r="C8" s="43"/>
      <c r="D8" s="43"/>
      <c r="E8" s="18"/>
      <c r="F8" s="18"/>
      <c r="G8" s="40"/>
      <c r="H8" s="3" t="s">
        <v>15</v>
      </c>
      <c r="I8" s="5">
        <v>28</v>
      </c>
      <c r="J8" s="5">
        <f t="shared" ref="J8:J10" si="0">I8*G8</f>
        <v>0</v>
      </c>
      <c r="K8" s="32" t="s">
        <v>18</v>
      </c>
    </row>
    <row r="9" spans="1:11" ht="15.75" customHeight="1">
      <c r="A9" s="33" t="s">
        <v>19</v>
      </c>
      <c r="B9" s="52">
        <v>30</v>
      </c>
      <c r="C9" s="43">
        <v>21</v>
      </c>
      <c r="D9" s="58">
        <f>B9-C9</f>
        <v>9</v>
      </c>
      <c r="E9" s="18" t="s">
        <v>20</v>
      </c>
      <c r="F9" s="18" t="s">
        <v>21</v>
      </c>
      <c r="G9" s="40">
        <v>12</v>
      </c>
      <c r="H9" s="3" t="s">
        <v>22</v>
      </c>
      <c r="I9" s="5">
        <v>525</v>
      </c>
      <c r="J9" s="60">
        <f t="shared" si="0"/>
        <v>6300</v>
      </c>
      <c r="K9" s="3" t="s">
        <v>23</v>
      </c>
    </row>
    <row r="10" spans="1:11" ht="15.75" customHeight="1">
      <c r="A10" s="33" t="s">
        <v>24</v>
      </c>
      <c r="B10" s="52"/>
      <c r="C10" s="43"/>
      <c r="D10" s="43"/>
      <c r="E10" s="18"/>
      <c r="F10" s="18"/>
      <c r="G10" s="40"/>
      <c r="H10" s="3" t="s">
        <v>22</v>
      </c>
      <c r="I10" s="5">
        <v>190</v>
      </c>
      <c r="J10" s="5">
        <f t="shared" si="0"/>
        <v>0</v>
      </c>
      <c r="K10" s="3" t="s">
        <v>25</v>
      </c>
    </row>
    <row r="11" spans="1:11">
      <c r="A11" s="34" t="s">
        <v>26</v>
      </c>
      <c r="B11" s="54"/>
      <c r="C11" s="43"/>
      <c r="D11" s="43"/>
      <c r="E11" s="18"/>
      <c r="F11" s="18"/>
      <c r="G11" s="40"/>
      <c r="H11" s="3"/>
      <c r="I11" s="5"/>
      <c r="J11" s="5"/>
      <c r="K11" s="3"/>
    </row>
    <row r="12" spans="1:11">
      <c r="A12" s="35" t="s">
        <v>13</v>
      </c>
      <c r="B12" s="54">
        <v>50</v>
      </c>
      <c r="C12" s="43">
        <v>21</v>
      </c>
      <c r="D12" s="43">
        <f>B12-C12</f>
        <v>29</v>
      </c>
      <c r="E12" s="18" t="s">
        <v>14</v>
      </c>
      <c r="F12" s="18"/>
      <c r="G12" s="40">
        <v>0</v>
      </c>
      <c r="H12" s="3" t="s">
        <v>15</v>
      </c>
      <c r="I12" s="5">
        <v>4.8</v>
      </c>
      <c r="J12" s="5">
        <f t="shared" ref="J12:J51" si="1">I12*G12</f>
        <v>0</v>
      </c>
      <c r="K12" s="3" t="s">
        <v>27</v>
      </c>
    </row>
    <row r="13" spans="1:11">
      <c r="A13" s="35" t="s">
        <v>28</v>
      </c>
      <c r="B13" s="54">
        <v>5</v>
      </c>
      <c r="C13" s="43">
        <v>10</v>
      </c>
      <c r="D13" s="59">
        <f>B13-C13</f>
        <v>-5</v>
      </c>
      <c r="E13" s="18" t="s">
        <v>20</v>
      </c>
      <c r="F13" s="18" t="s">
        <v>29</v>
      </c>
      <c r="G13" s="40">
        <v>43575</v>
      </c>
      <c r="H13" s="3" t="s">
        <v>15</v>
      </c>
      <c r="I13" s="5">
        <v>1.85</v>
      </c>
      <c r="J13" s="60">
        <f t="shared" si="1"/>
        <v>80613.75</v>
      </c>
      <c r="K13" s="3" t="s">
        <v>30</v>
      </c>
    </row>
    <row r="14" spans="1:11">
      <c r="A14" s="35" t="s">
        <v>31</v>
      </c>
      <c r="B14" s="54">
        <v>5</v>
      </c>
      <c r="C14" s="43">
        <v>10</v>
      </c>
      <c r="D14" s="59">
        <f>B14-C14</f>
        <v>-5</v>
      </c>
      <c r="E14" s="18" t="s">
        <v>20</v>
      </c>
      <c r="F14" s="18" t="s">
        <v>32</v>
      </c>
      <c r="G14" s="40">
        <v>63</v>
      </c>
      <c r="H14" s="3" t="s">
        <v>33</v>
      </c>
      <c r="I14" s="5">
        <v>55</v>
      </c>
      <c r="J14" s="60">
        <f t="shared" si="1"/>
        <v>3465</v>
      </c>
      <c r="K14" s="3"/>
    </row>
    <row r="15" spans="1:11">
      <c r="A15" s="34" t="s">
        <v>34</v>
      </c>
      <c r="B15" s="54"/>
      <c r="C15" s="43"/>
      <c r="D15" s="43"/>
      <c r="E15" s="18"/>
      <c r="F15" s="18"/>
      <c r="G15" s="40"/>
      <c r="H15" s="3"/>
      <c r="I15" s="5"/>
      <c r="J15" s="5"/>
      <c r="K15" s="3"/>
    </row>
    <row r="16" spans="1:11">
      <c r="A16" s="35" t="s">
        <v>13</v>
      </c>
      <c r="B16" s="54">
        <v>50</v>
      </c>
      <c r="C16" s="43">
        <v>21</v>
      </c>
      <c r="D16" s="43">
        <f>B16-C16</f>
        <v>29</v>
      </c>
      <c r="E16" s="18" t="s">
        <v>14</v>
      </c>
      <c r="F16" s="18"/>
      <c r="G16" s="40"/>
      <c r="H16" s="3" t="s">
        <v>15</v>
      </c>
      <c r="I16" s="5">
        <v>16.95</v>
      </c>
      <c r="J16" s="5">
        <f t="shared" si="1"/>
        <v>0</v>
      </c>
      <c r="K16" s="3" t="s">
        <v>35</v>
      </c>
    </row>
    <row r="17" spans="1:11">
      <c r="A17" s="33" t="s">
        <v>36</v>
      </c>
      <c r="B17" s="55">
        <v>14</v>
      </c>
      <c r="C17" s="43">
        <v>21</v>
      </c>
      <c r="D17" s="59">
        <f>B17-C17</f>
        <v>-7</v>
      </c>
      <c r="E17" s="18" t="s">
        <v>14</v>
      </c>
      <c r="F17" s="18"/>
      <c r="G17" s="45">
        <v>8</v>
      </c>
      <c r="H17" s="3" t="s">
        <v>22</v>
      </c>
      <c r="I17" s="5">
        <v>175</v>
      </c>
      <c r="J17" s="60">
        <f t="shared" si="1"/>
        <v>1400</v>
      </c>
      <c r="K17" s="3" t="s">
        <v>37</v>
      </c>
    </row>
    <row r="18" spans="1:11">
      <c r="A18" s="4" t="s">
        <v>38</v>
      </c>
      <c r="B18" s="52"/>
      <c r="C18" s="43"/>
      <c r="D18" s="43"/>
      <c r="E18" s="18"/>
      <c r="F18" s="18"/>
      <c r="G18" s="45"/>
      <c r="H18" s="3"/>
      <c r="I18" s="5"/>
      <c r="J18" s="5"/>
      <c r="K18" s="3"/>
    </row>
    <row r="19" spans="1:11">
      <c r="A19" s="33" t="s">
        <v>39</v>
      </c>
      <c r="B19" s="52">
        <v>50</v>
      </c>
      <c r="C19" s="43">
        <v>21</v>
      </c>
      <c r="D19" s="53">
        <f>B19-C19</f>
        <v>29</v>
      </c>
      <c r="E19" s="18" t="s">
        <v>14</v>
      </c>
      <c r="F19" s="18" t="s">
        <v>40</v>
      </c>
      <c r="G19" s="45">
        <v>197</v>
      </c>
      <c r="H19" s="3" t="s">
        <v>15</v>
      </c>
      <c r="I19" s="5">
        <v>34.5</v>
      </c>
      <c r="J19" s="5">
        <f t="shared" si="1"/>
        <v>6796.5</v>
      </c>
      <c r="K19" s="3" t="s">
        <v>41</v>
      </c>
    </row>
    <row r="20" spans="1:11">
      <c r="A20" s="4" t="s">
        <v>42</v>
      </c>
      <c r="B20" s="55"/>
      <c r="C20" s="43"/>
      <c r="D20" s="43"/>
      <c r="E20" s="18"/>
      <c r="F20" s="18"/>
      <c r="G20" s="45"/>
      <c r="H20" s="3"/>
      <c r="I20" s="5"/>
      <c r="J20" s="5"/>
      <c r="K20" s="3"/>
    </row>
    <row r="21" spans="1:11">
      <c r="A21" s="33" t="s">
        <v>43</v>
      </c>
      <c r="B21" s="52">
        <v>50</v>
      </c>
      <c r="C21" s="43">
        <v>21</v>
      </c>
      <c r="D21" s="43">
        <f t="shared" ref="D21:D56" si="2">B21-C21</f>
        <v>29</v>
      </c>
      <c r="E21" s="18"/>
      <c r="F21" s="18"/>
      <c r="G21" s="45"/>
      <c r="H21" s="3" t="s">
        <v>15</v>
      </c>
      <c r="I21" s="5">
        <v>8.5</v>
      </c>
      <c r="J21" s="5">
        <f t="shared" si="1"/>
        <v>0</v>
      </c>
      <c r="K21" s="3" t="s">
        <v>44</v>
      </c>
    </row>
    <row r="22" spans="1:11">
      <c r="A22" s="33" t="s">
        <v>45</v>
      </c>
      <c r="B22" s="52">
        <v>50</v>
      </c>
      <c r="C22" s="43">
        <v>21</v>
      </c>
      <c r="D22" s="43">
        <f t="shared" si="2"/>
        <v>29</v>
      </c>
      <c r="E22" s="18"/>
      <c r="F22" s="18"/>
      <c r="G22" s="45"/>
      <c r="H22" s="3" t="s">
        <v>15</v>
      </c>
      <c r="I22" s="5">
        <v>1.1000000000000001</v>
      </c>
      <c r="J22" s="5">
        <f t="shared" si="1"/>
        <v>0</v>
      </c>
      <c r="K22" s="3" t="s">
        <v>46</v>
      </c>
    </row>
    <row r="23" spans="1:11">
      <c r="A23" s="36" t="s">
        <v>47</v>
      </c>
      <c r="B23" s="55">
        <v>30</v>
      </c>
      <c r="C23" s="43">
        <v>21</v>
      </c>
      <c r="D23" s="59">
        <f t="shared" si="2"/>
        <v>9</v>
      </c>
      <c r="E23" s="18"/>
      <c r="F23" s="18" t="s">
        <v>48</v>
      </c>
      <c r="G23" s="45">
        <v>20000</v>
      </c>
      <c r="H23" s="3" t="s">
        <v>15</v>
      </c>
      <c r="I23" s="5">
        <v>2</v>
      </c>
      <c r="J23" s="60">
        <f t="shared" si="1"/>
        <v>40000</v>
      </c>
      <c r="K23" s="3" t="s">
        <v>49</v>
      </c>
    </row>
    <row r="24" spans="1:11">
      <c r="A24" s="36" t="s">
        <v>50</v>
      </c>
      <c r="B24" s="55"/>
      <c r="C24" s="43"/>
      <c r="D24" s="43"/>
      <c r="E24" s="18"/>
      <c r="F24" s="18"/>
      <c r="G24" s="40"/>
      <c r="H24" s="3" t="s">
        <v>15</v>
      </c>
      <c r="I24" s="5">
        <v>1.05</v>
      </c>
      <c r="J24" s="5">
        <f t="shared" si="1"/>
        <v>0</v>
      </c>
      <c r="K24" s="3" t="s">
        <v>51</v>
      </c>
    </row>
    <row r="25" spans="1:11">
      <c r="A25" s="33" t="s">
        <v>52</v>
      </c>
      <c r="B25" s="55">
        <v>50</v>
      </c>
      <c r="C25" s="43">
        <v>1</v>
      </c>
      <c r="D25" s="43">
        <f t="shared" si="2"/>
        <v>49</v>
      </c>
      <c r="E25" s="18" t="s">
        <v>53</v>
      </c>
      <c r="F25" s="18"/>
      <c r="G25" s="40"/>
      <c r="H25" s="3" t="s">
        <v>15</v>
      </c>
      <c r="I25" s="5">
        <v>66</v>
      </c>
      <c r="J25" s="5">
        <f t="shared" si="1"/>
        <v>0</v>
      </c>
      <c r="K25" s="3"/>
    </row>
    <row r="26" spans="1:11">
      <c r="A26" s="4" t="s">
        <v>54</v>
      </c>
      <c r="B26" s="52"/>
      <c r="C26" s="43"/>
      <c r="D26" s="43"/>
      <c r="E26" s="18"/>
      <c r="F26" s="18"/>
      <c r="G26" s="40"/>
      <c r="H26" s="3"/>
      <c r="I26" s="5"/>
      <c r="J26" s="5"/>
      <c r="K26" s="3"/>
    </row>
    <row r="27" spans="1:11">
      <c r="A27" s="33" t="s">
        <v>55</v>
      </c>
      <c r="B27" s="52">
        <v>40</v>
      </c>
      <c r="C27" s="43">
        <v>21</v>
      </c>
      <c r="D27" s="43">
        <f t="shared" si="2"/>
        <v>19</v>
      </c>
      <c r="E27" s="18" t="s">
        <v>53</v>
      </c>
      <c r="F27" s="18" t="s">
        <v>56</v>
      </c>
      <c r="G27" s="40">
        <v>607</v>
      </c>
      <c r="H27" s="3" t="s">
        <v>22</v>
      </c>
      <c r="I27" s="5">
        <v>85</v>
      </c>
      <c r="J27" s="5">
        <f t="shared" si="1"/>
        <v>51595</v>
      </c>
      <c r="K27" s="3" t="s">
        <v>57</v>
      </c>
    </row>
    <row r="28" spans="1:11">
      <c r="A28" s="33" t="s">
        <v>58</v>
      </c>
      <c r="B28" s="52">
        <v>30</v>
      </c>
      <c r="C28" s="43">
        <v>21</v>
      </c>
      <c r="D28" s="59">
        <f>B28-C28</f>
        <v>9</v>
      </c>
      <c r="E28" s="18" t="s">
        <v>14</v>
      </c>
      <c r="F28" s="18" t="s">
        <v>56</v>
      </c>
      <c r="G28" s="40">
        <v>75</v>
      </c>
      <c r="H28" s="3" t="s">
        <v>22</v>
      </c>
      <c r="I28" s="5">
        <v>45</v>
      </c>
      <c r="J28" s="60">
        <f t="shared" si="1"/>
        <v>3375</v>
      </c>
      <c r="K28" s="3" t="s">
        <v>59</v>
      </c>
    </row>
    <row r="29" spans="1:11">
      <c r="A29" s="4" t="s">
        <v>60</v>
      </c>
      <c r="B29" s="52"/>
      <c r="C29" s="43"/>
      <c r="D29" s="43"/>
      <c r="E29" s="18"/>
      <c r="F29" s="18"/>
      <c r="G29" s="40"/>
      <c r="H29" s="3"/>
      <c r="I29" s="5"/>
      <c r="J29" s="5"/>
      <c r="K29" s="3"/>
    </row>
    <row r="30" spans="1:11">
      <c r="A30" s="33" t="s">
        <v>61</v>
      </c>
      <c r="B30" s="55">
        <v>10</v>
      </c>
      <c r="C30" s="43">
        <v>21</v>
      </c>
      <c r="D30" s="59">
        <f t="shared" ref="D30" si="3">B30-C30</f>
        <v>-11</v>
      </c>
      <c r="E30" s="18" t="s">
        <v>62</v>
      </c>
      <c r="F30" s="18" t="s">
        <v>56</v>
      </c>
      <c r="G30" s="40">
        <v>13</v>
      </c>
      <c r="H30" s="3" t="s">
        <v>33</v>
      </c>
      <c r="I30" s="5">
        <v>450</v>
      </c>
      <c r="J30" s="60">
        <f t="shared" si="1"/>
        <v>5850</v>
      </c>
      <c r="K30" s="3" t="s">
        <v>63</v>
      </c>
    </row>
    <row r="31" spans="1:11">
      <c r="A31" s="36" t="s">
        <v>64</v>
      </c>
      <c r="B31" s="52">
        <v>25</v>
      </c>
      <c r="C31" s="43">
        <v>21</v>
      </c>
      <c r="D31" s="59">
        <f t="shared" si="2"/>
        <v>4</v>
      </c>
      <c r="E31" s="18" t="s">
        <v>62</v>
      </c>
      <c r="F31" s="18"/>
      <c r="G31" s="40">
        <v>3</v>
      </c>
      <c r="H31" s="3" t="s">
        <v>33</v>
      </c>
      <c r="I31" s="5">
        <v>6250</v>
      </c>
      <c r="J31" s="60">
        <f t="shared" si="1"/>
        <v>18750</v>
      </c>
      <c r="K31" s="3" t="s">
        <v>65</v>
      </c>
    </row>
    <row r="32" spans="1:11">
      <c r="A32" s="36" t="s">
        <v>66</v>
      </c>
      <c r="B32" s="55">
        <v>35</v>
      </c>
      <c r="C32" s="43">
        <v>21</v>
      </c>
      <c r="D32" s="59">
        <f t="shared" si="2"/>
        <v>14</v>
      </c>
      <c r="E32" s="18"/>
      <c r="F32" s="18"/>
      <c r="G32" s="40">
        <v>2</v>
      </c>
      <c r="H32" s="3" t="s">
        <v>33</v>
      </c>
      <c r="I32" s="5">
        <v>8500</v>
      </c>
      <c r="J32" s="60">
        <f t="shared" si="1"/>
        <v>17000</v>
      </c>
      <c r="K32" s="3" t="s">
        <v>67</v>
      </c>
    </row>
    <row r="33" spans="1:11">
      <c r="A33" s="34" t="s">
        <v>68</v>
      </c>
      <c r="B33" s="54">
        <v>20</v>
      </c>
      <c r="C33" s="43">
        <v>21</v>
      </c>
      <c r="D33" s="43">
        <f t="shared" si="2"/>
        <v>-1</v>
      </c>
      <c r="E33" s="18" t="s">
        <v>14</v>
      </c>
      <c r="F33" s="18" t="s">
        <v>56</v>
      </c>
      <c r="G33" s="40">
        <v>1</v>
      </c>
      <c r="H33" s="3" t="s">
        <v>33</v>
      </c>
      <c r="I33" s="5">
        <v>1450</v>
      </c>
      <c r="J33" s="5">
        <f t="shared" si="1"/>
        <v>1450</v>
      </c>
      <c r="K33" s="3" t="s">
        <v>69</v>
      </c>
    </row>
    <row r="34" spans="1:11">
      <c r="A34" s="4" t="s">
        <v>70</v>
      </c>
      <c r="B34" s="55"/>
      <c r="C34" s="43"/>
      <c r="D34" s="43"/>
      <c r="E34" s="18"/>
      <c r="F34" s="18"/>
      <c r="G34" s="40"/>
      <c r="H34" s="3"/>
      <c r="I34" s="5"/>
      <c r="J34" s="5"/>
      <c r="K34" s="3"/>
    </row>
    <row r="35" spans="1:11">
      <c r="A35" s="33" t="s">
        <v>71</v>
      </c>
      <c r="B35" s="55">
        <v>25</v>
      </c>
      <c r="C35" s="43">
        <v>1</v>
      </c>
      <c r="D35" s="43">
        <f>B35-C35</f>
        <v>24</v>
      </c>
      <c r="E35" s="18"/>
      <c r="F35" s="18"/>
      <c r="G35" s="40"/>
      <c r="H35" s="3" t="s">
        <v>33</v>
      </c>
      <c r="I35" s="5">
        <v>5000</v>
      </c>
      <c r="J35" s="5">
        <f>I35*G35</f>
        <v>0</v>
      </c>
      <c r="K35" s="3" t="s">
        <v>72</v>
      </c>
    </row>
    <row r="36" spans="1:11" ht="13.5" customHeight="1">
      <c r="A36" s="4" t="s">
        <v>73</v>
      </c>
      <c r="B36" s="55"/>
      <c r="C36" s="43"/>
      <c r="D36" s="43"/>
      <c r="E36" s="18"/>
      <c r="F36" s="18"/>
      <c r="G36" s="40"/>
      <c r="H36" s="3"/>
      <c r="I36" s="5"/>
      <c r="J36" s="5"/>
      <c r="K36" s="3"/>
    </row>
    <row r="37" spans="1:11">
      <c r="A37" s="33" t="s">
        <v>13</v>
      </c>
      <c r="B37" s="55">
        <v>50</v>
      </c>
      <c r="C37" s="43">
        <v>1</v>
      </c>
      <c r="D37" s="43">
        <f t="shared" si="2"/>
        <v>49</v>
      </c>
      <c r="E37" s="18" t="s">
        <v>53</v>
      </c>
      <c r="F37" s="18"/>
      <c r="G37" s="40"/>
      <c r="H37" s="3" t="s">
        <v>15</v>
      </c>
      <c r="I37" s="5">
        <v>32</v>
      </c>
      <c r="J37" s="5">
        <f t="shared" si="1"/>
        <v>0</v>
      </c>
      <c r="K37" s="3" t="s">
        <v>74</v>
      </c>
    </row>
    <row r="38" spans="1:11">
      <c r="A38" s="33" t="s">
        <v>75</v>
      </c>
      <c r="B38" s="52">
        <v>50</v>
      </c>
      <c r="C38" s="43">
        <v>1</v>
      </c>
      <c r="D38" s="43">
        <f t="shared" si="2"/>
        <v>49</v>
      </c>
      <c r="E38" s="18" t="s">
        <v>53</v>
      </c>
      <c r="F38" s="18"/>
      <c r="G38" s="40"/>
      <c r="H38" s="3" t="s">
        <v>15</v>
      </c>
      <c r="I38" s="5">
        <v>2.65</v>
      </c>
      <c r="J38" s="5">
        <f t="shared" si="1"/>
        <v>0</v>
      </c>
      <c r="K38" s="3" t="s">
        <v>76</v>
      </c>
    </row>
    <row r="39" spans="1:11">
      <c r="A39" s="33" t="s">
        <v>77</v>
      </c>
      <c r="B39" s="55">
        <v>25</v>
      </c>
      <c r="C39" s="43">
        <v>1</v>
      </c>
      <c r="D39" s="43">
        <f t="shared" si="2"/>
        <v>24</v>
      </c>
      <c r="E39" s="18" t="s">
        <v>53</v>
      </c>
      <c r="F39" s="18"/>
      <c r="G39" s="40"/>
      <c r="H39" s="3" t="s">
        <v>33</v>
      </c>
      <c r="I39" s="5">
        <v>15000</v>
      </c>
      <c r="J39" s="5">
        <f t="shared" si="1"/>
        <v>0</v>
      </c>
      <c r="K39" s="3" t="s">
        <v>78</v>
      </c>
    </row>
    <row r="40" spans="1:11">
      <c r="A40" s="4" t="s">
        <v>79</v>
      </c>
      <c r="B40" s="55"/>
      <c r="C40" s="43"/>
      <c r="D40" s="43"/>
      <c r="E40" s="18"/>
      <c r="F40" s="18"/>
      <c r="G40" s="40"/>
      <c r="H40" s="3"/>
      <c r="I40" s="5"/>
      <c r="J40" s="5"/>
      <c r="K40" s="3"/>
    </row>
    <row r="41" spans="1:11">
      <c r="A41" s="33" t="s">
        <v>80</v>
      </c>
      <c r="B41" s="52">
        <v>20</v>
      </c>
      <c r="C41" s="43">
        <v>1</v>
      </c>
      <c r="D41" s="43">
        <f t="shared" si="2"/>
        <v>19</v>
      </c>
      <c r="E41" s="18"/>
      <c r="F41" s="18"/>
      <c r="G41" s="40"/>
      <c r="H41" s="3" t="s">
        <v>22</v>
      </c>
      <c r="I41" s="5">
        <v>80</v>
      </c>
      <c r="J41" s="5">
        <f t="shared" si="1"/>
        <v>0</v>
      </c>
      <c r="K41" s="3" t="s">
        <v>81</v>
      </c>
    </row>
    <row r="42" spans="1:11">
      <c r="A42" s="33" t="s">
        <v>82</v>
      </c>
      <c r="B42" s="52">
        <v>40</v>
      </c>
      <c r="C42" s="43">
        <v>1</v>
      </c>
      <c r="D42" s="43">
        <f t="shared" si="2"/>
        <v>39</v>
      </c>
      <c r="E42" s="18" t="s">
        <v>62</v>
      </c>
      <c r="F42" s="18" t="s">
        <v>56</v>
      </c>
      <c r="G42" s="40">
        <v>1</v>
      </c>
      <c r="H42" s="3" t="s">
        <v>33</v>
      </c>
      <c r="I42" s="5">
        <v>1</v>
      </c>
      <c r="J42" s="5">
        <f t="shared" si="1"/>
        <v>1</v>
      </c>
      <c r="K42" s="3" t="s">
        <v>83</v>
      </c>
    </row>
    <row r="43" spans="1:11">
      <c r="A43" s="33" t="s">
        <v>84</v>
      </c>
      <c r="B43" s="52">
        <v>40</v>
      </c>
      <c r="C43" s="43">
        <v>1</v>
      </c>
      <c r="D43" s="43">
        <f t="shared" si="2"/>
        <v>39</v>
      </c>
      <c r="E43" s="18" t="s">
        <v>62</v>
      </c>
      <c r="F43" s="18" t="s">
        <v>56</v>
      </c>
      <c r="G43" s="40">
        <v>1</v>
      </c>
      <c r="H43" s="3" t="s">
        <v>33</v>
      </c>
      <c r="I43" s="5">
        <v>1500</v>
      </c>
      <c r="J43" s="5">
        <f t="shared" si="1"/>
        <v>1500</v>
      </c>
      <c r="K43" s="3" t="s">
        <v>85</v>
      </c>
    </row>
    <row r="44" spans="1:11">
      <c r="A44" s="4" t="s">
        <v>86</v>
      </c>
      <c r="B44" s="55">
        <v>40</v>
      </c>
      <c r="C44" s="43">
        <v>21</v>
      </c>
      <c r="D44" s="59">
        <f t="shared" si="2"/>
        <v>19</v>
      </c>
      <c r="E44" s="18" t="s">
        <v>20</v>
      </c>
      <c r="F44" s="18" t="s">
        <v>87</v>
      </c>
      <c r="G44" s="40">
        <v>1</v>
      </c>
      <c r="H44" s="3" t="s">
        <v>33</v>
      </c>
      <c r="I44" s="5">
        <v>10000</v>
      </c>
      <c r="J44" s="60">
        <f t="shared" si="1"/>
        <v>10000</v>
      </c>
      <c r="K44" s="3" t="s">
        <v>88</v>
      </c>
    </row>
    <row r="45" spans="1:11">
      <c r="A45" s="4" t="s">
        <v>89</v>
      </c>
      <c r="B45" s="55"/>
      <c r="C45" s="43"/>
      <c r="D45" s="43"/>
      <c r="E45" s="18"/>
      <c r="F45" s="18"/>
      <c r="G45" s="40"/>
      <c r="H45" s="3"/>
      <c r="I45" s="5"/>
      <c r="J45" s="5"/>
      <c r="K45" s="3"/>
    </row>
    <row r="46" spans="1:11">
      <c r="A46" s="33" t="s">
        <v>90</v>
      </c>
      <c r="B46" s="55">
        <v>40</v>
      </c>
      <c r="C46" s="43">
        <v>1</v>
      </c>
      <c r="D46" s="43">
        <f t="shared" si="2"/>
        <v>39</v>
      </c>
      <c r="E46" s="18" t="s">
        <v>53</v>
      </c>
      <c r="F46" s="18"/>
      <c r="G46" s="40"/>
      <c r="H46" s="3" t="s">
        <v>22</v>
      </c>
      <c r="I46" s="5">
        <v>94</v>
      </c>
      <c r="J46" s="5">
        <f t="shared" si="1"/>
        <v>0</v>
      </c>
      <c r="K46" s="3" t="s">
        <v>91</v>
      </c>
    </row>
    <row r="47" spans="1:11">
      <c r="A47" s="33" t="s">
        <v>92</v>
      </c>
      <c r="B47" s="54">
        <v>40</v>
      </c>
      <c r="C47" s="43">
        <v>21</v>
      </c>
      <c r="D47" s="59">
        <f t="shared" si="2"/>
        <v>19</v>
      </c>
      <c r="E47" s="18" t="s">
        <v>14</v>
      </c>
      <c r="F47" s="18" t="s">
        <v>87</v>
      </c>
      <c r="G47" s="40">
        <v>100</v>
      </c>
      <c r="H47" s="3" t="s">
        <v>22</v>
      </c>
      <c r="I47" s="5">
        <v>138</v>
      </c>
      <c r="J47" s="60">
        <f t="shared" si="1"/>
        <v>13800</v>
      </c>
      <c r="K47" s="3" t="s">
        <v>93</v>
      </c>
    </row>
    <row r="48" spans="1:11">
      <c r="A48" s="10"/>
      <c r="B48" s="56"/>
      <c r="G48" s="41"/>
      <c r="I48" s="9"/>
      <c r="J48" s="9"/>
    </row>
    <row r="49" spans="1:11">
      <c r="A49" s="34" t="s">
        <v>94</v>
      </c>
      <c r="B49" s="57"/>
      <c r="C49" s="43"/>
      <c r="D49" s="43"/>
      <c r="E49" s="18"/>
      <c r="F49" s="18"/>
      <c r="G49" s="40"/>
      <c r="H49" s="3"/>
      <c r="I49" s="5"/>
      <c r="J49" s="5"/>
      <c r="K49" s="3"/>
    </row>
    <row r="50" spans="1:11">
      <c r="A50" s="35" t="s">
        <v>95</v>
      </c>
      <c r="B50" s="54">
        <v>50</v>
      </c>
      <c r="C50" s="43">
        <v>21</v>
      </c>
      <c r="D50" s="43">
        <f t="shared" si="2"/>
        <v>29</v>
      </c>
      <c r="E50" s="18" t="s">
        <v>62</v>
      </c>
      <c r="F50" s="18"/>
      <c r="G50" s="40"/>
      <c r="H50" s="3" t="s">
        <v>22</v>
      </c>
      <c r="I50" s="5">
        <f>13.3+15+12</f>
        <v>40.299999999999997</v>
      </c>
      <c r="J50" s="5">
        <f t="shared" si="1"/>
        <v>0</v>
      </c>
      <c r="K50" s="3" t="s">
        <v>96</v>
      </c>
    </row>
    <row r="51" spans="1:11">
      <c r="A51" s="35" t="s">
        <v>97</v>
      </c>
      <c r="B51" s="54">
        <v>50</v>
      </c>
      <c r="C51" s="43">
        <v>21</v>
      </c>
      <c r="D51" s="43">
        <f t="shared" si="2"/>
        <v>29</v>
      </c>
      <c r="E51" s="18" t="s">
        <v>62</v>
      </c>
      <c r="F51" s="18"/>
      <c r="G51" s="40"/>
      <c r="H51" s="3" t="s">
        <v>22</v>
      </c>
      <c r="I51" s="5">
        <f>22.3+15+12</f>
        <v>49.3</v>
      </c>
      <c r="J51" s="5">
        <f t="shared" si="1"/>
        <v>0</v>
      </c>
      <c r="K51" s="3" t="s">
        <v>96</v>
      </c>
    </row>
    <row r="52" spans="1:11">
      <c r="A52" s="34" t="s">
        <v>98</v>
      </c>
      <c r="B52" s="54">
        <v>50</v>
      </c>
      <c r="C52" s="43">
        <v>21</v>
      </c>
      <c r="D52" s="43">
        <f t="shared" si="2"/>
        <v>29</v>
      </c>
      <c r="E52" s="18" t="s">
        <v>62</v>
      </c>
      <c r="F52" s="18"/>
      <c r="G52" s="40"/>
      <c r="H52" s="3" t="s">
        <v>33</v>
      </c>
      <c r="I52" s="5">
        <v>15000</v>
      </c>
      <c r="J52" s="5">
        <f>I52*G52</f>
        <v>0</v>
      </c>
      <c r="K52" s="3" t="s">
        <v>99</v>
      </c>
    </row>
    <row r="53" spans="1:11">
      <c r="A53" s="34" t="s">
        <v>100</v>
      </c>
      <c r="B53" s="54"/>
      <c r="C53" s="43"/>
      <c r="D53" s="43"/>
      <c r="E53" s="18" t="s">
        <v>62</v>
      </c>
      <c r="F53" s="18"/>
      <c r="G53" s="40"/>
      <c r="H53" s="3" t="s">
        <v>33</v>
      </c>
      <c r="I53" s="5">
        <v>20000</v>
      </c>
      <c r="J53" s="5">
        <f>I53*G53</f>
        <v>0</v>
      </c>
      <c r="K53" s="3" t="s">
        <v>101</v>
      </c>
    </row>
    <row r="54" spans="1:11">
      <c r="A54" s="35" t="s">
        <v>102</v>
      </c>
      <c r="B54" s="54">
        <v>40</v>
      </c>
      <c r="C54" s="43">
        <v>21</v>
      </c>
      <c r="D54" s="43">
        <f t="shared" si="2"/>
        <v>19</v>
      </c>
      <c r="E54" s="18" t="s">
        <v>53</v>
      </c>
      <c r="F54" s="18"/>
      <c r="G54" s="40"/>
      <c r="H54" s="3" t="s">
        <v>22</v>
      </c>
      <c r="I54" s="5">
        <f>20.88+15+12</f>
        <v>47.879999999999995</v>
      </c>
      <c r="J54" s="5">
        <f>I54*G54</f>
        <v>0</v>
      </c>
      <c r="K54" s="3" t="s">
        <v>96</v>
      </c>
    </row>
    <row r="55" spans="1:11">
      <c r="A55" s="35" t="s">
        <v>103</v>
      </c>
      <c r="B55" s="54">
        <v>40</v>
      </c>
      <c r="C55" s="43">
        <v>21</v>
      </c>
      <c r="D55" s="43">
        <f t="shared" si="2"/>
        <v>19</v>
      </c>
      <c r="E55" s="18" t="s">
        <v>62</v>
      </c>
      <c r="F55" s="18" t="s">
        <v>56</v>
      </c>
      <c r="G55" s="40"/>
      <c r="H55" s="3" t="s">
        <v>22</v>
      </c>
      <c r="I55" s="5">
        <v>68.75</v>
      </c>
      <c r="J55" s="5">
        <f>I55*G55</f>
        <v>0</v>
      </c>
      <c r="K55" s="3" t="s">
        <v>96</v>
      </c>
    </row>
    <row r="56" spans="1:11">
      <c r="A56" s="34" t="s">
        <v>104</v>
      </c>
      <c r="B56" s="54">
        <v>50</v>
      </c>
      <c r="C56" s="43">
        <v>21</v>
      </c>
      <c r="D56" s="43">
        <f t="shared" si="2"/>
        <v>29</v>
      </c>
      <c r="E56" s="18" t="s">
        <v>20</v>
      </c>
      <c r="F56" s="18" t="s">
        <v>105</v>
      </c>
      <c r="G56" s="40"/>
      <c r="H56" s="3" t="s">
        <v>22</v>
      </c>
      <c r="I56" s="5">
        <v>59.11</v>
      </c>
      <c r="J56" s="5">
        <f>I56*G56</f>
        <v>0</v>
      </c>
      <c r="K56" s="3" t="s">
        <v>106</v>
      </c>
    </row>
    <row r="57" spans="1:11">
      <c r="G57" s="41"/>
      <c r="I57" s="9"/>
    </row>
  </sheetData>
  <mergeCells count="11">
    <mergeCell ref="K3:K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ageMargins left="1" right="0.25" top="1.75" bottom="0.5" header="0.5" footer="0.25"/>
  <pageSetup paperSize="3" scale="81" orientation="landscape" r:id="rId1"/>
  <headerFooter>
    <oddHeader>&amp;L&amp;"Arial,Regular"&amp;10&amp;G
&amp;12Project: Whatcom County Library System - Administrative Services
RMC #: 2126
Date: 5 November 2021&amp;R&amp;"Arial,Regular"&amp;10CNA Tables</oddHeader>
    <oddFooter>&amp;L&amp;"Arial,Regular"&amp;10Site - Inventory&amp;R&amp;"Arial,Regular"&amp;10Page 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370B9-8989-4D4B-B3F4-FE63E0F5D3AE}">
  <sheetPr>
    <tabColor rgb="FFFF0000"/>
  </sheetPr>
  <dimension ref="A1:G32"/>
  <sheetViews>
    <sheetView workbookViewId="0">
      <selection activeCell="B4" sqref="B4"/>
    </sheetView>
  </sheetViews>
  <sheetFormatPr defaultColWidth="8.7109375" defaultRowHeight="12.75"/>
  <cols>
    <col min="1" max="1" width="8.7109375" style="21"/>
    <col min="2" max="2" width="14.28515625" style="21" customWidth="1"/>
    <col min="3" max="3" width="8.7109375" style="21"/>
    <col min="4" max="4" width="9" style="21" bestFit="1" customWidth="1"/>
    <col min="5" max="5" width="8.7109375" style="21"/>
    <col min="6" max="6" width="8.7109375" style="22"/>
    <col min="7" max="16384" width="8.7109375" style="21"/>
  </cols>
  <sheetData>
    <row r="1" spans="1:6">
      <c r="A1" s="21" t="s">
        <v>358</v>
      </c>
      <c r="B1" s="21" t="s">
        <v>359</v>
      </c>
      <c r="F1" s="22" t="s">
        <v>360</v>
      </c>
    </row>
    <row r="2" spans="1:6" ht="15">
      <c r="A2" s="21">
        <v>0</v>
      </c>
      <c r="B2" s="23">
        <f>'[3]By Component'!C8</f>
        <v>0</v>
      </c>
      <c r="C2" s="21">
        <v>1000</v>
      </c>
      <c r="D2" s="21">
        <f>B2*C2</f>
        <v>0</v>
      </c>
      <c r="E2" s="24">
        <f>SUM(C2+D2)</f>
        <v>1000</v>
      </c>
      <c r="F2" s="25">
        <f>E2/$C$2-100%</f>
        <v>0</v>
      </c>
    </row>
    <row r="3" spans="1:6" ht="15">
      <c r="A3" s="21">
        <v>1</v>
      </c>
      <c r="B3" s="22">
        <v>0.04</v>
      </c>
      <c r="C3" s="24">
        <f>E2</f>
        <v>1000</v>
      </c>
      <c r="D3" s="21">
        <f>B3*C3</f>
        <v>40</v>
      </c>
      <c r="E3" s="24">
        <f>SUM(C3+D3)</f>
        <v>1040</v>
      </c>
      <c r="F3" s="25">
        <f t="shared" ref="F3:F32" si="0">E3/$C$2-100%</f>
        <v>4.0000000000000036E-2</v>
      </c>
    </row>
    <row r="4" spans="1:6" ht="15">
      <c r="A4" s="21">
        <v>2</v>
      </c>
      <c r="B4" s="22">
        <v>3.6499999999999998E-2</v>
      </c>
      <c r="C4" s="24">
        <f>E3</f>
        <v>1040</v>
      </c>
      <c r="D4" s="26">
        <f>B4*C4</f>
        <v>37.96</v>
      </c>
      <c r="E4" s="24">
        <f>C4+D4</f>
        <v>1077.96</v>
      </c>
      <c r="F4" s="25">
        <f t="shared" si="0"/>
        <v>7.7960000000000029E-2</v>
      </c>
    </row>
    <row r="5" spans="1:6" ht="15">
      <c r="A5" s="21">
        <v>3</v>
      </c>
      <c r="B5" s="22">
        <v>3.2500000000000001E-2</v>
      </c>
      <c r="C5" s="24">
        <f t="shared" ref="C5:C32" si="1">E4</f>
        <v>1077.96</v>
      </c>
      <c r="D5" s="26">
        <f t="shared" ref="D5:D32" si="2">B5*C5</f>
        <v>35.033700000000003</v>
      </c>
      <c r="E5" s="24">
        <f t="shared" ref="E5:E32" si="3">C5+D5</f>
        <v>1112.9937</v>
      </c>
      <c r="F5" s="25">
        <f t="shared" si="0"/>
        <v>0.11299370000000009</v>
      </c>
    </row>
    <row r="6" spans="1:6" ht="15">
      <c r="A6" s="21">
        <v>4</v>
      </c>
      <c r="B6" s="22">
        <v>3.2500000000000001E-2</v>
      </c>
      <c r="C6" s="24">
        <f t="shared" si="1"/>
        <v>1112.9937</v>
      </c>
      <c r="D6" s="26">
        <f t="shared" si="2"/>
        <v>36.172295249999998</v>
      </c>
      <c r="E6" s="24">
        <f t="shared" si="3"/>
        <v>1149.1659952499999</v>
      </c>
      <c r="F6" s="25">
        <f t="shared" si="0"/>
        <v>0.14916599524999996</v>
      </c>
    </row>
    <row r="7" spans="1:6" ht="15">
      <c r="A7" s="21">
        <v>5</v>
      </c>
      <c r="B7" s="22">
        <v>3.2500000000000001E-2</v>
      </c>
      <c r="C7" s="24">
        <f t="shared" si="1"/>
        <v>1149.1659952499999</v>
      </c>
      <c r="D7" s="26">
        <f t="shared" si="2"/>
        <v>37.347894845625</v>
      </c>
      <c r="E7" s="24">
        <f t="shared" si="3"/>
        <v>1186.5138900956249</v>
      </c>
      <c r="F7" s="25">
        <f t="shared" si="0"/>
        <v>0.18651389009562491</v>
      </c>
    </row>
    <row r="8" spans="1:6" ht="15">
      <c r="A8" s="21">
        <v>6</v>
      </c>
      <c r="B8" s="22">
        <v>3.2500000000000001E-2</v>
      </c>
      <c r="C8" s="24">
        <f t="shared" si="1"/>
        <v>1186.5138900956249</v>
      </c>
      <c r="D8" s="26">
        <f t="shared" si="2"/>
        <v>38.56170142810781</v>
      </c>
      <c r="E8" s="24">
        <f t="shared" si="3"/>
        <v>1225.0755915237328</v>
      </c>
      <c r="F8" s="25">
        <f t="shared" si="0"/>
        <v>0.2250755915237328</v>
      </c>
    </row>
    <row r="9" spans="1:6" ht="15">
      <c r="A9" s="21">
        <v>7</v>
      </c>
      <c r="B9" s="22">
        <v>3.2500000000000001E-2</v>
      </c>
      <c r="C9" s="24">
        <f t="shared" si="1"/>
        <v>1225.0755915237328</v>
      </c>
      <c r="D9" s="26">
        <f t="shared" si="2"/>
        <v>39.814956724521316</v>
      </c>
      <c r="E9" s="24">
        <f t="shared" si="3"/>
        <v>1264.8905482482542</v>
      </c>
      <c r="F9" s="25">
        <f t="shared" si="0"/>
        <v>0.2648905482482542</v>
      </c>
    </row>
    <row r="10" spans="1:6" ht="15">
      <c r="A10" s="21">
        <v>8</v>
      </c>
      <c r="B10" s="22">
        <v>3.2500000000000001E-2</v>
      </c>
      <c r="C10" s="24">
        <f t="shared" si="1"/>
        <v>1264.8905482482542</v>
      </c>
      <c r="D10" s="26">
        <f t="shared" si="2"/>
        <v>41.108942818068265</v>
      </c>
      <c r="E10" s="24">
        <f t="shared" si="3"/>
        <v>1305.9994910663224</v>
      </c>
      <c r="F10" s="25">
        <f t="shared" si="0"/>
        <v>0.3059994910663224</v>
      </c>
    </row>
    <row r="11" spans="1:6" ht="15">
      <c r="A11" s="21">
        <v>9</v>
      </c>
      <c r="B11" s="22">
        <v>3.2500000000000001E-2</v>
      </c>
      <c r="C11" s="24">
        <f t="shared" si="1"/>
        <v>1305.9994910663224</v>
      </c>
      <c r="D11" s="26">
        <f t="shared" si="2"/>
        <v>42.444983459655482</v>
      </c>
      <c r="E11" s="24">
        <f t="shared" si="3"/>
        <v>1348.444474525978</v>
      </c>
      <c r="F11" s="25">
        <f t="shared" si="0"/>
        <v>0.34844447452597804</v>
      </c>
    </row>
    <row r="12" spans="1:6" ht="15">
      <c r="A12" s="21">
        <v>10</v>
      </c>
      <c r="B12" s="22">
        <v>3.2500000000000001E-2</v>
      </c>
      <c r="C12" s="24">
        <f t="shared" si="1"/>
        <v>1348.444474525978</v>
      </c>
      <c r="D12" s="26">
        <f t="shared" si="2"/>
        <v>43.824445422094286</v>
      </c>
      <c r="E12" s="24">
        <f t="shared" si="3"/>
        <v>1392.2689199480722</v>
      </c>
      <c r="F12" s="25">
        <f t="shared" si="0"/>
        <v>0.39226891994807223</v>
      </c>
    </row>
    <row r="13" spans="1:6" ht="15">
      <c r="A13" s="21">
        <v>11</v>
      </c>
      <c r="B13" s="22">
        <v>3.2500000000000001E-2</v>
      </c>
      <c r="C13" s="24">
        <f t="shared" si="1"/>
        <v>1392.2689199480722</v>
      </c>
      <c r="D13" s="26">
        <f t="shared" si="2"/>
        <v>45.248739898312344</v>
      </c>
      <c r="E13" s="24">
        <f t="shared" si="3"/>
        <v>1437.5176598463845</v>
      </c>
      <c r="F13" s="25">
        <f t="shared" si="0"/>
        <v>0.43751765984638458</v>
      </c>
    </row>
    <row r="14" spans="1:6" ht="15">
      <c r="A14" s="21">
        <v>12</v>
      </c>
      <c r="B14" s="22">
        <v>3.2500000000000001E-2</v>
      </c>
      <c r="C14" s="24">
        <f t="shared" si="1"/>
        <v>1437.5176598463845</v>
      </c>
      <c r="D14" s="26">
        <f t="shared" si="2"/>
        <v>46.719323945007496</v>
      </c>
      <c r="E14" s="24">
        <f t="shared" si="3"/>
        <v>1484.236983791392</v>
      </c>
      <c r="F14" s="25">
        <f t="shared" si="0"/>
        <v>0.48423698379139202</v>
      </c>
    </row>
    <row r="15" spans="1:6" ht="15">
      <c r="A15" s="21">
        <v>13</v>
      </c>
      <c r="B15" s="22">
        <v>3.2500000000000001E-2</v>
      </c>
      <c r="C15" s="24">
        <f t="shared" si="1"/>
        <v>1484.236983791392</v>
      </c>
      <c r="D15" s="26">
        <f t="shared" si="2"/>
        <v>48.23770197322024</v>
      </c>
      <c r="E15" s="24">
        <f t="shared" si="3"/>
        <v>1532.4746857646123</v>
      </c>
      <c r="F15" s="25">
        <f t="shared" si="0"/>
        <v>0.53247468576461232</v>
      </c>
    </row>
    <row r="16" spans="1:6" ht="15">
      <c r="A16" s="21">
        <v>14</v>
      </c>
      <c r="B16" s="22">
        <v>3.2500000000000001E-2</v>
      </c>
      <c r="C16" s="24">
        <f t="shared" si="1"/>
        <v>1532.4746857646123</v>
      </c>
      <c r="D16" s="26">
        <f t="shared" si="2"/>
        <v>49.8054272873499</v>
      </c>
      <c r="E16" s="24">
        <f t="shared" si="3"/>
        <v>1582.2801130519622</v>
      </c>
      <c r="F16" s="25">
        <f t="shared" si="0"/>
        <v>0.58228011305196214</v>
      </c>
    </row>
    <row r="17" spans="1:7" ht="15">
      <c r="A17" s="21">
        <v>15</v>
      </c>
      <c r="B17" s="22">
        <v>3.2500000000000001E-2</v>
      </c>
      <c r="C17" s="24">
        <f t="shared" si="1"/>
        <v>1582.2801130519622</v>
      </c>
      <c r="D17" s="26">
        <f t="shared" si="2"/>
        <v>51.424103674188771</v>
      </c>
      <c r="E17" s="24">
        <f t="shared" si="3"/>
        <v>1633.7042167261509</v>
      </c>
      <c r="F17" s="25">
        <f t="shared" si="0"/>
        <v>0.63370421672615085</v>
      </c>
    </row>
    <row r="18" spans="1:7" ht="15">
      <c r="A18" s="21">
        <v>16</v>
      </c>
      <c r="B18" s="22">
        <v>3.2500000000000001E-2</v>
      </c>
      <c r="C18" s="24">
        <f t="shared" si="1"/>
        <v>1633.7042167261509</v>
      </c>
      <c r="D18" s="26">
        <f t="shared" si="2"/>
        <v>53.095387043599906</v>
      </c>
      <c r="E18" s="24">
        <f t="shared" si="3"/>
        <v>1686.7996037697508</v>
      </c>
      <c r="F18" s="25">
        <f t="shared" si="0"/>
        <v>0.6867996037697508</v>
      </c>
    </row>
    <row r="19" spans="1:7" ht="15">
      <c r="A19" s="21">
        <v>17</v>
      </c>
      <c r="B19" s="22">
        <v>3.2500000000000001E-2</v>
      </c>
      <c r="C19" s="24">
        <f t="shared" si="1"/>
        <v>1686.7996037697508</v>
      </c>
      <c r="D19" s="26">
        <f t="shared" si="2"/>
        <v>54.820987122516904</v>
      </c>
      <c r="E19" s="24">
        <f t="shared" si="3"/>
        <v>1741.6205908922677</v>
      </c>
      <c r="F19" s="25">
        <f t="shared" si="0"/>
        <v>0.74162059089226773</v>
      </c>
    </row>
    <row r="20" spans="1:7" ht="15">
      <c r="A20" s="21">
        <v>18</v>
      </c>
      <c r="B20" s="22">
        <v>3.2500000000000001E-2</v>
      </c>
      <c r="C20" s="24">
        <f t="shared" si="1"/>
        <v>1741.6205908922677</v>
      </c>
      <c r="D20" s="26">
        <f t="shared" si="2"/>
        <v>56.602669203998701</v>
      </c>
      <c r="E20" s="24">
        <f t="shared" si="3"/>
        <v>1798.2232600962664</v>
      </c>
      <c r="F20" s="25">
        <f t="shared" si="0"/>
        <v>0.79822326009626643</v>
      </c>
    </row>
    <row r="21" spans="1:7" ht="15">
      <c r="A21" s="21">
        <v>19</v>
      </c>
      <c r="B21" s="22">
        <v>3.2500000000000001E-2</v>
      </c>
      <c r="C21" s="24">
        <f t="shared" si="1"/>
        <v>1798.2232600962664</v>
      </c>
      <c r="D21" s="26">
        <f t="shared" si="2"/>
        <v>58.442255953128658</v>
      </c>
      <c r="E21" s="24">
        <f t="shared" si="3"/>
        <v>1856.6655160493949</v>
      </c>
      <c r="F21" s="25">
        <f t="shared" si="0"/>
        <v>0.856665516049395</v>
      </c>
    </row>
    <row r="22" spans="1:7" ht="15">
      <c r="A22" s="27">
        <v>20</v>
      </c>
      <c r="B22" s="28">
        <v>3.2500000000000001E-2</v>
      </c>
      <c r="C22" s="29">
        <f t="shared" si="1"/>
        <v>1856.6655160493949</v>
      </c>
      <c r="D22" s="30">
        <f t="shared" si="2"/>
        <v>60.341629271605335</v>
      </c>
      <c r="E22" s="29">
        <f t="shared" si="3"/>
        <v>1917.0071453210003</v>
      </c>
      <c r="F22" s="31">
        <f t="shared" si="0"/>
        <v>0.91700714532100025</v>
      </c>
      <c r="G22" s="27"/>
    </row>
    <row r="23" spans="1:7" ht="15">
      <c r="A23" s="21">
        <v>21</v>
      </c>
      <c r="B23" s="22">
        <v>3.2500000000000001E-2</v>
      </c>
      <c r="C23" s="24">
        <f t="shared" si="1"/>
        <v>1917.0071453210003</v>
      </c>
      <c r="D23" s="26">
        <f t="shared" si="2"/>
        <v>62.302732222932512</v>
      </c>
      <c r="E23" s="24">
        <f t="shared" si="3"/>
        <v>1979.3098775439328</v>
      </c>
      <c r="F23" s="25">
        <f t="shared" si="0"/>
        <v>0.97930987754393284</v>
      </c>
    </row>
    <row r="24" spans="1:7" ht="15">
      <c r="A24" s="21">
        <v>22</v>
      </c>
      <c r="B24" s="22">
        <v>3.2500000000000001E-2</v>
      </c>
      <c r="C24" s="24">
        <f t="shared" si="1"/>
        <v>1979.3098775439328</v>
      </c>
      <c r="D24" s="26">
        <f t="shared" si="2"/>
        <v>64.327571020177814</v>
      </c>
      <c r="E24" s="24">
        <f t="shared" si="3"/>
        <v>2043.6374485641106</v>
      </c>
      <c r="F24" s="25">
        <f t="shared" si="0"/>
        <v>1.0436374485641107</v>
      </c>
    </row>
    <row r="25" spans="1:7" ht="15">
      <c r="A25" s="21">
        <v>23</v>
      </c>
      <c r="B25" s="22">
        <v>3.2500000000000001E-2</v>
      </c>
      <c r="C25" s="24">
        <f t="shared" si="1"/>
        <v>2043.6374485641106</v>
      </c>
      <c r="D25" s="26">
        <f t="shared" si="2"/>
        <v>66.418217078333598</v>
      </c>
      <c r="E25" s="24">
        <f t="shared" si="3"/>
        <v>2110.0556656424442</v>
      </c>
      <c r="F25" s="25">
        <f t="shared" si="0"/>
        <v>1.1100556656424443</v>
      </c>
    </row>
    <row r="26" spans="1:7" ht="15">
      <c r="A26" s="21">
        <v>24</v>
      </c>
      <c r="B26" s="22">
        <v>3.2500000000000001E-2</v>
      </c>
      <c r="C26" s="24">
        <f t="shared" si="1"/>
        <v>2110.0556656424442</v>
      </c>
      <c r="D26" s="26">
        <f t="shared" si="2"/>
        <v>68.576809133379442</v>
      </c>
      <c r="E26" s="24">
        <f t="shared" si="3"/>
        <v>2178.6324747758235</v>
      </c>
      <c r="F26" s="25">
        <f t="shared" si="0"/>
        <v>1.1786324747758234</v>
      </c>
    </row>
    <row r="27" spans="1:7" ht="15">
      <c r="A27" s="21">
        <v>25</v>
      </c>
      <c r="B27" s="22">
        <v>3.2500000000000001E-2</v>
      </c>
      <c r="C27" s="24">
        <f t="shared" si="1"/>
        <v>2178.6324747758235</v>
      </c>
      <c r="D27" s="26">
        <f t="shared" si="2"/>
        <v>70.80555543021427</v>
      </c>
      <c r="E27" s="24">
        <f t="shared" si="3"/>
        <v>2249.4380302060376</v>
      </c>
      <c r="F27" s="25">
        <f t="shared" si="0"/>
        <v>1.2494380302060377</v>
      </c>
    </row>
    <row r="28" spans="1:7" ht="15">
      <c r="A28" s="21">
        <v>26</v>
      </c>
      <c r="B28" s="22">
        <v>3.2500000000000001E-2</v>
      </c>
      <c r="C28" s="24">
        <f t="shared" si="1"/>
        <v>2249.4380302060376</v>
      </c>
      <c r="D28" s="26">
        <f t="shared" si="2"/>
        <v>73.106735981696232</v>
      </c>
      <c r="E28" s="24">
        <f t="shared" si="3"/>
        <v>2322.5447661877338</v>
      </c>
      <c r="F28" s="25">
        <f t="shared" si="0"/>
        <v>1.3225447661877339</v>
      </c>
    </row>
    <row r="29" spans="1:7" ht="15">
      <c r="A29" s="21">
        <v>27</v>
      </c>
      <c r="B29" s="22">
        <v>3.2500000000000001E-2</v>
      </c>
      <c r="C29" s="24">
        <f t="shared" si="1"/>
        <v>2322.5447661877338</v>
      </c>
      <c r="D29" s="26">
        <f t="shared" si="2"/>
        <v>75.482704901101357</v>
      </c>
      <c r="E29" s="24">
        <f t="shared" si="3"/>
        <v>2398.0274710888352</v>
      </c>
      <c r="F29" s="25">
        <f t="shared" si="0"/>
        <v>1.3980274710888354</v>
      </c>
    </row>
    <row r="30" spans="1:7" ht="15">
      <c r="A30" s="21">
        <v>28</v>
      </c>
      <c r="B30" s="22">
        <v>3.2500000000000001E-2</v>
      </c>
      <c r="C30" s="24">
        <f t="shared" si="1"/>
        <v>2398.0274710888352</v>
      </c>
      <c r="D30" s="26">
        <f t="shared" si="2"/>
        <v>77.935892810387145</v>
      </c>
      <c r="E30" s="24">
        <f t="shared" si="3"/>
        <v>2475.9633638992223</v>
      </c>
      <c r="F30" s="25">
        <f t="shared" si="0"/>
        <v>1.4759633638992224</v>
      </c>
    </row>
    <row r="31" spans="1:7" ht="15">
      <c r="A31" s="21">
        <v>29</v>
      </c>
      <c r="B31" s="22">
        <v>3.2500000000000001E-2</v>
      </c>
      <c r="C31" s="24">
        <f t="shared" si="1"/>
        <v>2475.9633638992223</v>
      </c>
      <c r="D31" s="26">
        <f t="shared" si="2"/>
        <v>80.468809326724724</v>
      </c>
      <c r="E31" s="24">
        <f t="shared" si="3"/>
        <v>2556.4321732259468</v>
      </c>
      <c r="F31" s="25">
        <f t="shared" si="0"/>
        <v>1.556432173225947</v>
      </c>
    </row>
    <row r="32" spans="1:7" ht="15">
      <c r="A32" s="21">
        <v>30</v>
      </c>
      <c r="B32" s="22">
        <v>3.2500000000000001E-2</v>
      </c>
      <c r="C32" s="24">
        <f t="shared" si="1"/>
        <v>2556.4321732259468</v>
      </c>
      <c r="D32" s="26">
        <f t="shared" si="2"/>
        <v>83.084045629843274</v>
      </c>
      <c r="E32" s="24">
        <f t="shared" si="3"/>
        <v>2639.5162188557902</v>
      </c>
      <c r="F32" s="25">
        <f t="shared" si="0"/>
        <v>1.6395162188557904</v>
      </c>
    </row>
  </sheetData>
  <pageMargins left="0.7" right="0.7" top="0.75" bottom="0.75" header="0.3" footer="0.3"/>
  <pageSetup paperSize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BD154-C932-44C6-8ACA-7B889E5998B2}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D3BB-E49F-4785-84BA-AB19DAC9CC44}">
  <sheetPr>
    <pageSetUpPr fitToPage="1"/>
  </sheetPr>
  <dimension ref="A1:V56"/>
  <sheetViews>
    <sheetView view="pageLayout" zoomScale="70" zoomScaleNormal="100" zoomScaleSheetLayoutView="50" zoomScalePageLayoutView="70" workbookViewId="0">
      <selection activeCell="V57" sqref="V57"/>
    </sheetView>
  </sheetViews>
  <sheetFormatPr defaultColWidth="9.140625" defaultRowHeight="12.75"/>
  <cols>
    <col min="1" max="1" width="30.28515625" style="1" customWidth="1"/>
    <col min="2" max="2" width="12.42578125" style="121" customWidth="1"/>
    <col min="3" max="4" width="10.140625" style="121" customWidth="1"/>
    <col min="5" max="5" width="13.140625" style="121" customWidth="1"/>
    <col min="6" max="6" width="11.28515625" style="121" customWidth="1"/>
    <col min="7" max="7" width="10.140625" style="121" customWidth="1"/>
    <col min="8" max="9" width="10" style="121" customWidth="1"/>
    <col min="10" max="12" width="12.85546875" style="121" customWidth="1"/>
    <col min="13" max="14" width="10.28515625" style="121" customWidth="1"/>
    <col min="15" max="17" width="12.7109375" style="121" customWidth="1"/>
    <col min="18" max="20" width="9.85546875" style="121" customWidth="1"/>
    <col min="21" max="21" width="12.28515625" style="121" customWidth="1"/>
    <col min="22" max="22" width="14.140625" style="50" customWidth="1"/>
    <col min="23" max="16384" width="9.140625" style="1"/>
  </cols>
  <sheetData>
    <row r="1" spans="1:22">
      <c r="A1" s="2" t="s">
        <v>107</v>
      </c>
    </row>
    <row r="2" spans="1:22" ht="9" customHeight="1"/>
    <row r="3" spans="1:22" ht="15" customHeight="1">
      <c r="A3" s="165" t="s">
        <v>1</v>
      </c>
      <c r="B3" s="168" t="s">
        <v>108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24">
      <c r="A4" s="165"/>
      <c r="B4" s="122" t="s">
        <v>109</v>
      </c>
      <c r="C4" s="122" t="s">
        <v>110</v>
      </c>
      <c r="D4" s="122" t="s">
        <v>111</v>
      </c>
      <c r="E4" s="122" t="s">
        <v>112</v>
      </c>
      <c r="F4" s="122" t="s">
        <v>113</v>
      </c>
      <c r="G4" s="122" t="s">
        <v>114</v>
      </c>
      <c r="H4" s="122" t="s">
        <v>115</v>
      </c>
      <c r="I4" s="122" t="s">
        <v>116</v>
      </c>
      <c r="J4" s="122" t="s">
        <v>117</v>
      </c>
      <c r="K4" s="122" t="s">
        <v>118</v>
      </c>
      <c r="L4" s="122" t="s">
        <v>119</v>
      </c>
      <c r="M4" s="122" t="s">
        <v>120</v>
      </c>
      <c r="N4" s="122" t="s">
        <v>121</v>
      </c>
      <c r="O4" s="122" t="s">
        <v>122</v>
      </c>
      <c r="P4" s="122" t="s">
        <v>123</v>
      </c>
      <c r="Q4" s="122" t="s">
        <v>124</v>
      </c>
      <c r="R4" s="122" t="s">
        <v>125</v>
      </c>
      <c r="S4" s="122" t="s">
        <v>126</v>
      </c>
      <c r="T4" s="122" t="s">
        <v>127</v>
      </c>
      <c r="U4" s="122" t="s">
        <v>128</v>
      </c>
      <c r="V4" s="48" t="s">
        <v>129</v>
      </c>
    </row>
    <row r="5" spans="1:22" ht="15" customHeight="1">
      <c r="A5" s="34" t="s">
        <v>12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6"/>
    </row>
    <row r="6" spans="1:22" ht="15" customHeight="1">
      <c r="A6" s="35" t="s">
        <v>13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6">
        <f>SUM(B6:U6)</f>
        <v>0</v>
      </c>
    </row>
    <row r="7" spans="1:22" ht="15" customHeight="1">
      <c r="A7" s="33" t="s">
        <v>17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6">
        <f t="shared" ref="V7:V54" si="0">SUM(B7:U7)</f>
        <v>0</v>
      </c>
    </row>
    <row r="8" spans="1:22" ht="15" customHeight="1">
      <c r="A8" s="33" t="s">
        <v>19</v>
      </c>
      <c r="B8" s="127">
        <v>6300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6">
        <f t="shared" si="0"/>
        <v>6300</v>
      </c>
    </row>
    <row r="9" spans="1:22" ht="15" customHeight="1">
      <c r="A9" s="33" t="s">
        <v>24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6">
        <f t="shared" si="0"/>
        <v>0</v>
      </c>
    </row>
    <row r="10" spans="1:22" ht="15" customHeight="1">
      <c r="A10" s="34" t="s">
        <v>26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6">
        <f t="shared" si="0"/>
        <v>0</v>
      </c>
    </row>
    <row r="11" spans="1:22" ht="15" customHeight="1">
      <c r="A11" s="35" t="s">
        <v>13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6">
        <f t="shared" si="0"/>
        <v>0</v>
      </c>
    </row>
    <row r="12" spans="1:22" ht="15" customHeight="1">
      <c r="A12" s="35" t="s">
        <v>28</v>
      </c>
      <c r="B12" s="127">
        <v>80614</v>
      </c>
      <c r="C12" s="127"/>
      <c r="D12" s="127"/>
      <c r="E12" s="127"/>
      <c r="F12" s="127"/>
      <c r="G12" s="127">
        <v>80614</v>
      </c>
      <c r="H12" s="127"/>
      <c r="I12" s="127"/>
      <c r="J12" s="127"/>
      <c r="K12" s="127"/>
      <c r="L12" s="127">
        <v>80614</v>
      </c>
      <c r="M12" s="127"/>
      <c r="N12" s="127"/>
      <c r="O12" s="127"/>
      <c r="P12" s="127"/>
      <c r="Q12" s="127">
        <v>80614</v>
      </c>
      <c r="R12" s="127"/>
      <c r="S12" s="127"/>
      <c r="T12" s="127"/>
      <c r="U12" s="127"/>
      <c r="V12" s="126">
        <f t="shared" si="0"/>
        <v>322456</v>
      </c>
    </row>
    <row r="13" spans="1:22" ht="15" customHeight="1">
      <c r="A13" s="35" t="s">
        <v>31</v>
      </c>
      <c r="B13" s="127">
        <v>3465</v>
      </c>
      <c r="C13" s="127"/>
      <c r="D13" s="127"/>
      <c r="E13" s="127"/>
      <c r="F13" s="127"/>
      <c r="G13" s="127">
        <v>3465</v>
      </c>
      <c r="H13" s="127"/>
      <c r="I13" s="127"/>
      <c r="J13" s="127"/>
      <c r="K13" s="127"/>
      <c r="L13" s="127">
        <v>3465</v>
      </c>
      <c r="M13" s="127"/>
      <c r="N13" s="127"/>
      <c r="O13" s="127"/>
      <c r="P13" s="127"/>
      <c r="Q13" s="127">
        <v>3465</v>
      </c>
      <c r="R13" s="127"/>
      <c r="S13" s="127"/>
      <c r="T13" s="127"/>
      <c r="U13" s="127"/>
      <c r="V13" s="126">
        <f t="shared" si="0"/>
        <v>13860</v>
      </c>
    </row>
    <row r="14" spans="1:22" ht="15" customHeight="1">
      <c r="A14" s="34" t="s">
        <v>34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6">
        <f t="shared" si="0"/>
        <v>0</v>
      </c>
    </row>
    <row r="15" spans="1:22" ht="15" customHeight="1">
      <c r="A15" s="35" t="s">
        <v>13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6">
        <f t="shared" si="0"/>
        <v>0</v>
      </c>
    </row>
    <row r="16" spans="1:22" ht="15" customHeight="1">
      <c r="A16" s="33" t="s">
        <v>36</v>
      </c>
      <c r="B16" s="127">
        <v>1400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>
        <v>1400</v>
      </c>
      <c r="Q16" s="127"/>
      <c r="R16" s="127"/>
      <c r="S16" s="127"/>
      <c r="T16" s="127"/>
      <c r="U16" s="127"/>
      <c r="V16" s="126">
        <f t="shared" si="0"/>
        <v>2800</v>
      </c>
    </row>
    <row r="17" spans="1:22" ht="15" customHeight="1">
      <c r="A17" s="4" t="s">
        <v>38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6">
        <f t="shared" si="0"/>
        <v>0</v>
      </c>
    </row>
    <row r="18" spans="1:22" ht="15" customHeight="1">
      <c r="A18" s="33" t="s">
        <v>13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6">
        <f t="shared" si="0"/>
        <v>0</v>
      </c>
    </row>
    <row r="19" spans="1:22" ht="15" customHeight="1">
      <c r="A19" s="4" t="s">
        <v>42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6">
        <f t="shared" si="0"/>
        <v>0</v>
      </c>
    </row>
    <row r="20" spans="1:22" ht="15" customHeight="1">
      <c r="A20" s="33" t="s">
        <v>43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6">
        <f t="shared" si="0"/>
        <v>0</v>
      </c>
    </row>
    <row r="21" spans="1:22" ht="15" customHeight="1">
      <c r="A21" s="33" t="s">
        <v>45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6">
        <f t="shared" si="0"/>
        <v>0</v>
      </c>
    </row>
    <row r="22" spans="1:22" ht="15" customHeight="1">
      <c r="A22" s="36" t="s">
        <v>47</v>
      </c>
      <c r="B22" s="127"/>
      <c r="C22" s="127"/>
      <c r="D22" s="127"/>
      <c r="E22" s="127"/>
      <c r="F22" s="127"/>
      <c r="G22" s="127"/>
      <c r="H22" s="127"/>
      <c r="I22" s="127"/>
      <c r="J22" s="127">
        <v>40000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6">
        <f t="shared" si="0"/>
        <v>40000</v>
      </c>
    </row>
    <row r="23" spans="1:22" ht="15" customHeight="1">
      <c r="A23" s="36" t="s">
        <v>50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6">
        <f t="shared" si="0"/>
        <v>0</v>
      </c>
    </row>
    <row r="24" spans="1:22" ht="15" customHeight="1">
      <c r="A24" s="33" t="s">
        <v>52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6">
        <f t="shared" si="0"/>
        <v>0</v>
      </c>
    </row>
    <row r="25" spans="1:22" ht="15" customHeight="1">
      <c r="A25" s="4" t="s">
        <v>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6">
        <f t="shared" si="0"/>
        <v>0</v>
      </c>
    </row>
    <row r="26" spans="1:22" ht="15" customHeight="1">
      <c r="A26" s="33" t="s">
        <v>55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6">
        <f t="shared" si="0"/>
        <v>0</v>
      </c>
    </row>
    <row r="27" spans="1:22" ht="15" customHeight="1">
      <c r="A27" s="33" t="s">
        <v>58</v>
      </c>
      <c r="B27" s="127"/>
      <c r="C27" s="127"/>
      <c r="D27" s="127"/>
      <c r="E27" s="127"/>
      <c r="F27" s="127"/>
      <c r="G27" s="127"/>
      <c r="H27" s="127"/>
      <c r="I27" s="127"/>
      <c r="J27" s="127">
        <v>3375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6">
        <f t="shared" si="0"/>
        <v>3375</v>
      </c>
    </row>
    <row r="28" spans="1:22" ht="15" customHeight="1">
      <c r="A28" s="4" t="s">
        <v>60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6">
        <f t="shared" si="0"/>
        <v>0</v>
      </c>
    </row>
    <row r="29" spans="1:22" ht="15" customHeight="1">
      <c r="A29" s="33" t="s">
        <v>61</v>
      </c>
      <c r="B29" s="127">
        <v>5850</v>
      </c>
      <c r="C29" s="127"/>
      <c r="D29" s="127"/>
      <c r="E29" s="127"/>
      <c r="F29" s="127"/>
      <c r="G29" s="127"/>
      <c r="H29" s="127"/>
      <c r="I29" s="127"/>
      <c r="J29" s="127"/>
      <c r="K29" s="127">
        <v>5850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>
        <v>5850</v>
      </c>
      <c r="V29" s="126">
        <f t="shared" si="0"/>
        <v>17550</v>
      </c>
    </row>
    <row r="30" spans="1:22" ht="15" customHeight="1">
      <c r="A30" s="36" t="s">
        <v>64</v>
      </c>
      <c r="B30" s="127"/>
      <c r="C30" s="127"/>
      <c r="D30" s="127"/>
      <c r="E30" s="127">
        <v>18750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6">
        <f t="shared" si="0"/>
        <v>18750</v>
      </c>
    </row>
    <row r="31" spans="1:22" ht="15" customHeight="1">
      <c r="A31" s="36" t="s">
        <v>66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>
        <v>17000</v>
      </c>
      <c r="P31" s="127"/>
      <c r="Q31" s="127"/>
      <c r="R31" s="127"/>
      <c r="S31" s="127"/>
      <c r="T31" s="127"/>
      <c r="U31" s="127"/>
      <c r="V31" s="126">
        <f t="shared" si="0"/>
        <v>17000</v>
      </c>
    </row>
    <row r="32" spans="1:22" ht="15" customHeight="1">
      <c r="A32" s="34" t="s">
        <v>68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6">
        <f t="shared" si="0"/>
        <v>0</v>
      </c>
    </row>
    <row r="33" spans="1:22" ht="15" customHeight="1">
      <c r="A33" s="4" t="s">
        <v>70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6">
        <f t="shared" si="0"/>
        <v>0</v>
      </c>
    </row>
    <row r="34" spans="1:22" ht="15" customHeight="1">
      <c r="A34" s="33" t="s">
        <v>71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6">
        <f t="shared" si="0"/>
        <v>0</v>
      </c>
    </row>
    <row r="35" spans="1:22" ht="15" customHeight="1">
      <c r="A35" s="4" t="s">
        <v>73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6">
        <f t="shared" si="0"/>
        <v>0</v>
      </c>
    </row>
    <row r="36" spans="1:22" ht="15" customHeight="1">
      <c r="A36" s="33" t="s">
        <v>13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6">
        <f t="shared" si="0"/>
        <v>0</v>
      </c>
    </row>
    <row r="37" spans="1:22" ht="15" customHeight="1">
      <c r="A37" s="33" t="s">
        <v>75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6">
        <f t="shared" si="0"/>
        <v>0</v>
      </c>
    </row>
    <row r="38" spans="1:22" ht="15" customHeight="1">
      <c r="A38" s="33" t="s">
        <v>77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6">
        <f t="shared" si="0"/>
        <v>0</v>
      </c>
    </row>
    <row r="39" spans="1:22" ht="15" customHeight="1">
      <c r="A39" s="4" t="s">
        <v>79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6">
        <f t="shared" si="0"/>
        <v>0</v>
      </c>
    </row>
    <row r="40" spans="1:22" ht="15" customHeight="1">
      <c r="A40" s="33" t="s">
        <v>80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6">
        <f t="shared" si="0"/>
        <v>0</v>
      </c>
    </row>
    <row r="41" spans="1:22" ht="15" customHeight="1">
      <c r="A41" s="33" t="s">
        <v>82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6">
        <f t="shared" si="0"/>
        <v>0</v>
      </c>
    </row>
    <row r="42" spans="1:22" ht="15" customHeight="1">
      <c r="A42" s="33" t="s">
        <v>84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6">
        <f t="shared" si="0"/>
        <v>0</v>
      </c>
    </row>
    <row r="43" spans="1:22" ht="15" customHeight="1">
      <c r="A43" s="4" t="s">
        <v>86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>
        <v>10000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6">
        <f t="shared" si="0"/>
        <v>10000</v>
      </c>
    </row>
    <row r="44" spans="1:22" ht="15" customHeight="1">
      <c r="A44" s="4" t="s">
        <v>89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6">
        <f t="shared" si="0"/>
        <v>0</v>
      </c>
    </row>
    <row r="45" spans="1:22" ht="15" customHeight="1">
      <c r="A45" s="33" t="s">
        <v>90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6">
        <f t="shared" si="0"/>
        <v>0</v>
      </c>
    </row>
    <row r="46" spans="1:22" ht="15" customHeight="1">
      <c r="A46" s="33" t="s">
        <v>92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>
        <v>13800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6">
        <f t="shared" si="0"/>
        <v>13800</v>
      </c>
    </row>
    <row r="47" spans="1:22" ht="15" customHeight="1">
      <c r="A47" s="34" t="s">
        <v>94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6">
        <f t="shared" si="0"/>
        <v>0</v>
      </c>
    </row>
    <row r="48" spans="1:22" ht="15" customHeight="1">
      <c r="A48" s="35" t="s">
        <v>95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6">
        <f t="shared" si="0"/>
        <v>0</v>
      </c>
    </row>
    <row r="49" spans="1:22" ht="15" customHeight="1">
      <c r="A49" s="35" t="s">
        <v>97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6">
        <f t="shared" si="0"/>
        <v>0</v>
      </c>
    </row>
    <row r="50" spans="1:22" ht="15" customHeight="1">
      <c r="A50" s="34" t="s">
        <v>98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6">
        <f t="shared" si="0"/>
        <v>0</v>
      </c>
    </row>
    <row r="51" spans="1:22" ht="15" customHeight="1">
      <c r="A51" s="34" t="s">
        <v>100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6">
        <f t="shared" si="0"/>
        <v>0</v>
      </c>
    </row>
    <row r="52" spans="1:22" ht="15" customHeight="1">
      <c r="A52" s="35" t="s">
        <v>102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6">
        <f t="shared" si="0"/>
        <v>0</v>
      </c>
    </row>
    <row r="53" spans="1:22" ht="15" customHeight="1">
      <c r="A53" s="35" t="s">
        <v>103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6">
        <f t="shared" si="0"/>
        <v>0</v>
      </c>
    </row>
    <row r="54" spans="1:22" ht="15" customHeight="1">
      <c r="A54" s="34" t="s">
        <v>104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6">
        <f t="shared" si="0"/>
        <v>0</v>
      </c>
    </row>
    <row r="55" spans="1:22" ht="6.75" customHeight="1"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9"/>
    </row>
    <row r="56" spans="1:22" s="47" customFormat="1" ht="15" customHeight="1">
      <c r="A56" s="49" t="s">
        <v>130</v>
      </c>
      <c r="B56" s="130">
        <f>SUM(B5:B54)</f>
        <v>97629</v>
      </c>
      <c r="C56" s="130">
        <f t="shared" ref="C56:T56" si="1">SUM(C5:C54)</f>
        <v>0</v>
      </c>
      <c r="D56" s="130">
        <f t="shared" si="1"/>
        <v>0</v>
      </c>
      <c r="E56" s="130">
        <f t="shared" si="1"/>
        <v>18750</v>
      </c>
      <c r="F56" s="130">
        <f t="shared" si="1"/>
        <v>0</v>
      </c>
      <c r="G56" s="130">
        <f t="shared" si="1"/>
        <v>84079</v>
      </c>
      <c r="H56" s="130">
        <f>SUM(H5:H54)</f>
        <v>0</v>
      </c>
      <c r="I56" s="130">
        <f t="shared" si="1"/>
        <v>0</v>
      </c>
      <c r="J56" s="130">
        <f t="shared" si="1"/>
        <v>43375</v>
      </c>
      <c r="K56" s="130">
        <f>SUM(K5:K54)</f>
        <v>29650</v>
      </c>
      <c r="L56" s="130">
        <f t="shared" si="1"/>
        <v>84079</v>
      </c>
      <c r="M56" s="130">
        <f t="shared" si="1"/>
        <v>0</v>
      </c>
      <c r="N56" s="130">
        <f t="shared" si="1"/>
        <v>0</v>
      </c>
      <c r="O56" s="130">
        <f t="shared" si="1"/>
        <v>17000</v>
      </c>
      <c r="P56" s="130">
        <f>SUM(P5:P54)</f>
        <v>1400</v>
      </c>
      <c r="Q56" s="130">
        <f t="shared" si="1"/>
        <v>84079</v>
      </c>
      <c r="R56" s="130">
        <f t="shared" si="1"/>
        <v>0</v>
      </c>
      <c r="S56" s="130">
        <f t="shared" si="1"/>
        <v>0</v>
      </c>
      <c r="T56" s="130">
        <f t="shared" si="1"/>
        <v>0</v>
      </c>
      <c r="U56" s="130">
        <f>SUM(U5:U54)</f>
        <v>5850</v>
      </c>
      <c r="V56" s="131">
        <f>SUM(V5:V54)</f>
        <v>465891</v>
      </c>
    </row>
  </sheetData>
  <mergeCells count="2">
    <mergeCell ref="A3:A4"/>
    <mergeCell ref="B3:V3"/>
  </mergeCells>
  <phoneticPr fontId="7" type="noConversion"/>
  <pageMargins left="1" right="0.25" top="1.5" bottom="0.5" header="0.5" footer="0.25"/>
  <pageSetup paperSize="3" scale="74" orientation="landscape" r:id="rId1"/>
  <headerFooter>
    <oddHeader>&amp;L&amp;"Arial,Regular"&amp;10&amp;G
&amp;12Project: Whatcom County Library System - Administrative Services
RMC #: 2126
Date: 5 November 2021&amp;R&amp;"Arial,Regular"&amp;10CNA Tables</oddHeader>
    <oddFooter>&amp;L&amp;"Arial,Regular"&amp;10Site - Cost&amp;R&amp;"Arial,Regular"&amp;10Page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761C6-327F-4DFF-A208-63B668F72C3C}">
  <dimension ref="A1:K71"/>
  <sheetViews>
    <sheetView view="pageLayout" topLeftCell="A10" zoomScale="80" zoomScaleNormal="100" zoomScaleSheetLayoutView="50" zoomScalePageLayoutView="80" workbookViewId="0">
      <selection activeCell="K27" sqref="K27"/>
    </sheetView>
  </sheetViews>
  <sheetFormatPr defaultColWidth="9.140625" defaultRowHeight="12.75"/>
  <cols>
    <col min="1" max="1" width="38.85546875" style="1" customWidth="1"/>
    <col min="2" max="4" width="6.42578125" style="42" customWidth="1"/>
    <col min="5" max="5" width="13" style="19" customWidth="1"/>
    <col min="6" max="6" width="13" style="42" customWidth="1"/>
    <col min="7" max="7" width="13" style="1" customWidth="1"/>
    <col min="8" max="8" width="9.7109375" style="1" customWidth="1"/>
    <col min="9" max="10" width="13" style="1" customWidth="1"/>
    <col min="11" max="11" width="66.7109375" style="1" customWidth="1"/>
    <col min="12" max="16384" width="9.140625" style="1"/>
  </cols>
  <sheetData>
    <row r="1" spans="1:11">
      <c r="A1" s="2" t="s">
        <v>131</v>
      </c>
    </row>
    <row r="3" spans="1:11" ht="15" customHeight="1">
      <c r="A3" s="165" t="s">
        <v>1</v>
      </c>
      <c r="B3" s="165" t="s">
        <v>2</v>
      </c>
      <c r="C3" s="165" t="s">
        <v>3</v>
      </c>
      <c r="D3" s="165" t="s">
        <v>4</v>
      </c>
      <c r="E3" s="166" t="s">
        <v>132</v>
      </c>
      <c r="F3" s="165" t="s">
        <v>6</v>
      </c>
      <c r="G3" s="165" t="s">
        <v>7</v>
      </c>
      <c r="H3" s="165" t="s">
        <v>8</v>
      </c>
      <c r="I3" s="165" t="s">
        <v>9</v>
      </c>
      <c r="J3" s="165" t="s">
        <v>10</v>
      </c>
      <c r="K3" s="165" t="s">
        <v>11</v>
      </c>
    </row>
    <row r="4" spans="1:11" ht="25.3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9" customHeight="1"/>
    <row r="6" spans="1:11" ht="12.95" customHeight="1">
      <c r="A6" s="3" t="s">
        <v>133</v>
      </c>
      <c r="B6" s="43"/>
      <c r="C6" s="43"/>
      <c r="D6" s="43"/>
      <c r="E6" s="18"/>
      <c r="F6" s="43"/>
      <c r="G6" s="3"/>
      <c r="H6" s="3"/>
      <c r="I6" s="3"/>
      <c r="J6" s="3"/>
      <c r="K6" s="3"/>
    </row>
    <row r="7" spans="1:11">
      <c r="A7" s="33" t="s">
        <v>134</v>
      </c>
      <c r="B7" s="43">
        <v>10</v>
      </c>
      <c r="C7" s="43">
        <v>21</v>
      </c>
      <c r="D7" s="59">
        <f>B7-C7</f>
        <v>-11</v>
      </c>
      <c r="E7" s="18" t="s">
        <v>14</v>
      </c>
      <c r="F7" s="43" t="s">
        <v>135</v>
      </c>
      <c r="G7" s="3">
        <v>6873</v>
      </c>
      <c r="H7" s="3" t="s">
        <v>15</v>
      </c>
      <c r="I7" s="5">
        <v>21</v>
      </c>
      <c r="J7" s="60">
        <f>G7*I7</f>
        <v>144333</v>
      </c>
      <c r="K7" s="3" t="s">
        <v>136</v>
      </c>
    </row>
    <row r="8" spans="1:11">
      <c r="A8" s="33" t="s">
        <v>137</v>
      </c>
      <c r="B8" s="54">
        <v>50</v>
      </c>
      <c r="C8" s="43">
        <v>21</v>
      </c>
      <c r="D8" s="43">
        <f>B8-C8</f>
        <v>29</v>
      </c>
      <c r="E8" s="18" t="s">
        <v>14</v>
      </c>
      <c r="F8" s="43" t="s">
        <v>56</v>
      </c>
      <c r="G8" s="3"/>
      <c r="H8" s="3" t="s">
        <v>15</v>
      </c>
      <c r="I8" s="5">
        <v>42.4</v>
      </c>
      <c r="J8" s="5">
        <v>0</v>
      </c>
      <c r="K8" s="3" t="s">
        <v>138</v>
      </c>
    </row>
    <row r="9" spans="1:11">
      <c r="A9" s="33" t="s">
        <v>139</v>
      </c>
      <c r="B9" s="54">
        <v>50</v>
      </c>
      <c r="C9" s="43">
        <v>21</v>
      </c>
      <c r="D9" s="43">
        <f t="shared" ref="D9:D14" si="0">B9-C9</f>
        <v>29</v>
      </c>
      <c r="E9" s="18"/>
      <c r="F9" s="43" t="s">
        <v>56</v>
      </c>
      <c r="G9" s="3"/>
      <c r="H9" s="3" t="s">
        <v>15</v>
      </c>
      <c r="I9" s="5">
        <v>6.52</v>
      </c>
      <c r="J9" s="5">
        <f>I9*G9</f>
        <v>0</v>
      </c>
      <c r="K9" s="3" t="s">
        <v>140</v>
      </c>
    </row>
    <row r="10" spans="1:11">
      <c r="A10" s="33" t="s">
        <v>141</v>
      </c>
      <c r="B10" s="54">
        <v>10</v>
      </c>
      <c r="C10" s="43">
        <v>1</v>
      </c>
      <c r="D10" s="43">
        <f t="shared" si="0"/>
        <v>9</v>
      </c>
      <c r="E10" s="18" t="s">
        <v>142</v>
      </c>
      <c r="F10" s="43" t="s">
        <v>53</v>
      </c>
      <c r="G10" s="3"/>
      <c r="H10" s="3" t="s">
        <v>15</v>
      </c>
      <c r="I10" s="5">
        <v>33.5</v>
      </c>
      <c r="J10" s="5">
        <f t="shared" ref="J10:J20" si="1">I10*G10</f>
        <v>0</v>
      </c>
      <c r="K10" s="3"/>
    </row>
    <row r="11" spans="1:11">
      <c r="A11" s="33" t="s">
        <v>143</v>
      </c>
      <c r="B11" s="54">
        <v>40</v>
      </c>
      <c r="C11" s="43">
        <v>1</v>
      </c>
      <c r="D11" s="43">
        <f t="shared" si="0"/>
        <v>39</v>
      </c>
      <c r="E11" s="18" t="s">
        <v>142</v>
      </c>
      <c r="F11" s="43" t="s">
        <v>53</v>
      </c>
      <c r="G11" s="3"/>
      <c r="H11" s="3" t="s">
        <v>15</v>
      </c>
      <c r="I11" s="5">
        <v>42</v>
      </c>
      <c r="J11" s="5">
        <f t="shared" si="1"/>
        <v>0</v>
      </c>
      <c r="K11" s="3"/>
    </row>
    <row r="12" spans="1:11">
      <c r="A12" s="33" t="s">
        <v>144</v>
      </c>
      <c r="B12" s="54">
        <v>50</v>
      </c>
      <c r="C12" s="43">
        <v>21</v>
      </c>
      <c r="D12" s="59">
        <f t="shared" si="0"/>
        <v>29</v>
      </c>
      <c r="E12" s="18" t="s">
        <v>20</v>
      </c>
      <c r="F12" s="43" t="s">
        <v>145</v>
      </c>
      <c r="G12" s="3">
        <v>1</v>
      </c>
      <c r="H12" s="3" t="s">
        <v>146</v>
      </c>
      <c r="I12" s="5">
        <v>2000</v>
      </c>
      <c r="J12" s="5">
        <f t="shared" si="1"/>
        <v>2000</v>
      </c>
      <c r="K12" s="3"/>
    </row>
    <row r="13" spans="1:11">
      <c r="A13" s="4" t="s">
        <v>147</v>
      </c>
      <c r="B13" s="54"/>
      <c r="C13" s="43"/>
      <c r="D13" s="43"/>
      <c r="E13" s="18"/>
      <c r="F13" s="43"/>
      <c r="G13" s="3"/>
      <c r="H13" s="3"/>
      <c r="I13" s="5"/>
      <c r="J13" s="5">
        <f t="shared" si="1"/>
        <v>0</v>
      </c>
      <c r="K13" s="3"/>
    </row>
    <row r="14" spans="1:11">
      <c r="A14" s="33" t="s">
        <v>148</v>
      </c>
      <c r="B14" s="54">
        <v>20</v>
      </c>
      <c r="C14" s="43">
        <v>21</v>
      </c>
      <c r="D14" s="59">
        <f t="shared" si="0"/>
        <v>-1</v>
      </c>
      <c r="E14" s="18" t="s">
        <v>20</v>
      </c>
      <c r="F14" s="43" t="s">
        <v>48</v>
      </c>
      <c r="G14" s="3">
        <v>17065</v>
      </c>
      <c r="H14" s="3" t="s">
        <v>15</v>
      </c>
      <c r="I14" s="5">
        <v>16.75</v>
      </c>
      <c r="J14" s="60">
        <f t="shared" si="1"/>
        <v>285838.75</v>
      </c>
      <c r="K14" s="3" t="s">
        <v>149</v>
      </c>
    </row>
    <row r="15" spans="1:11">
      <c r="A15" s="33" t="s">
        <v>137</v>
      </c>
      <c r="B15" s="54">
        <v>50</v>
      </c>
      <c r="C15" s="43">
        <v>21</v>
      </c>
      <c r="D15" s="43">
        <f>B15-C15</f>
        <v>29</v>
      </c>
      <c r="E15" s="18" t="s">
        <v>150</v>
      </c>
      <c r="F15" s="43" t="s">
        <v>48</v>
      </c>
      <c r="G15" s="3">
        <v>0</v>
      </c>
      <c r="H15" s="3" t="s">
        <v>15</v>
      </c>
      <c r="I15" s="5">
        <v>52.8</v>
      </c>
      <c r="J15" s="5">
        <f t="shared" si="1"/>
        <v>0</v>
      </c>
      <c r="K15" s="3" t="s">
        <v>151</v>
      </c>
    </row>
    <row r="16" spans="1:11">
      <c r="A16" s="33" t="s">
        <v>139</v>
      </c>
      <c r="B16" s="54">
        <v>50</v>
      </c>
      <c r="C16" s="43">
        <v>21</v>
      </c>
      <c r="D16" s="43">
        <f>B16-C16</f>
        <v>29</v>
      </c>
      <c r="E16" s="18" t="s">
        <v>14</v>
      </c>
      <c r="F16" s="43"/>
      <c r="G16" s="3"/>
      <c r="H16" s="3" t="s">
        <v>15</v>
      </c>
      <c r="I16" s="5">
        <v>5.45</v>
      </c>
      <c r="J16" s="5">
        <f t="shared" si="1"/>
        <v>0</v>
      </c>
      <c r="K16" s="3" t="s">
        <v>152</v>
      </c>
    </row>
    <row r="17" spans="1:11">
      <c r="A17" s="33" t="s">
        <v>153</v>
      </c>
      <c r="B17" s="55">
        <v>25</v>
      </c>
      <c r="C17" s="43">
        <v>21</v>
      </c>
      <c r="D17" s="59">
        <f t="shared" ref="D17:D48" si="2">B17-C17</f>
        <v>4</v>
      </c>
      <c r="E17" s="18" t="s">
        <v>14</v>
      </c>
      <c r="F17" s="43" t="s">
        <v>56</v>
      </c>
      <c r="G17" s="3">
        <v>530</v>
      </c>
      <c r="H17" s="3" t="s">
        <v>22</v>
      </c>
      <c r="I17" s="5">
        <v>21</v>
      </c>
      <c r="J17" s="60">
        <f t="shared" si="1"/>
        <v>11130</v>
      </c>
      <c r="K17" s="3"/>
    </row>
    <row r="18" spans="1:11">
      <c r="A18" s="33" t="s">
        <v>154</v>
      </c>
      <c r="B18" s="52">
        <v>50</v>
      </c>
      <c r="C18" s="43">
        <v>1</v>
      </c>
      <c r="D18" s="43">
        <f t="shared" si="2"/>
        <v>49</v>
      </c>
      <c r="E18" s="18" t="s">
        <v>142</v>
      </c>
      <c r="F18" s="43" t="s">
        <v>53</v>
      </c>
      <c r="G18" s="3"/>
      <c r="H18" s="3" t="s">
        <v>15</v>
      </c>
      <c r="I18" s="5">
        <v>29.4</v>
      </c>
      <c r="J18" s="5">
        <f t="shared" si="1"/>
        <v>0</v>
      </c>
      <c r="K18" s="3"/>
    </row>
    <row r="19" spans="1:11">
      <c r="A19" s="33" t="s">
        <v>155</v>
      </c>
      <c r="B19" s="52">
        <v>5</v>
      </c>
      <c r="C19" s="43">
        <v>1</v>
      </c>
      <c r="D19" s="59">
        <f t="shared" si="2"/>
        <v>4</v>
      </c>
      <c r="E19" s="18"/>
      <c r="F19" s="43"/>
      <c r="G19" s="3">
        <v>494</v>
      </c>
      <c r="H19" s="3" t="s">
        <v>15</v>
      </c>
      <c r="I19" s="5">
        <v>21</v>
      </c>
      <c r="J19" s="60">
        <f t="shared" si="1"/>
        <v>10374</v>
      </c>
      <c r="K19" s="3" t="s">
        <v>156</v>
      </c>
    </row>
    <row r="20" spans="1:11">
      <c r="A20" s="33" t="s">
        <v>157</v>
      </c>
      <c r="B20" s="55">
        <v>25</v>
      </c>
      <c r="C20" s="43">
        <v>1</v>
      </c>
      <c r="D20" s="43">
        <f t="shared" si="2"/>
        <v>24</v>
      </c>
      <c r="E20" s="18"/>
      <c r="F20" s="43"/>
      <c r="G20" s="3"/>
      <c r="H20" s="3" t="s">
        <v>22</v>
      </c>
      <c r="I20" s="5">
        <v>18.899999999999999</v>
      </c>
      <c r="J20" s="5">
        <f t="shared" si="1"/>
        <v>0</v>
      </c>
      <c r="K20" s="3"/>
    </row>
    <row r="21" spans="1:11">
      <c r="A21" s="4" t="s">
        <v>158</v>
      </c>
      <c r="B21" s="52"/>
      <c r="C21" s="43"/>
      <c r="D21" s="43"/>
      <c r="E21" s="18"/>
      <c r="F21" s="43"/>
      <c r="G21" s="3"/>
      <c r="H21" s="3"/>
      <c r="I21" s="5"/>
      <c r="J21" s="5"/>
      <c r="K21" s="3"/>
    </row>
    <row r="22" spans="1:11">
      <c r="A22" s="33" t="s">
        <v>137</v>
      </c>
      <c r="B22" s="54">
        <v>50</v>
      </c>
      <c r="C22" s="43">
        <v>21</v>
      </c>
      <c r="D22" s="43">
        <f>B22-C22</f>
        <v>29</v>
      </c>
      <c r="E22" s="18"/>
      <c r="F22" s="43"/>
      <c r="G22" s="3"/>
      <c r="H22" s="3" t="s">
        <v>15</v>
      </c>
      <c r="I22" s="5">
        <v>51.4</v>
      </c>
      <c r="J22" s="5">
        <f>I22*G22</f>
        <v>0</v>
      </c>
      <c r="K22" s="3" t="s">
        <v>159</v>
      </c>
    </row>
    <row r="23" spans="1:11">
      <c r="A23" s="33" t="s">
        <v>139</v>
      </c>
      <c r="B23" s="54">
        <v>50</v>
      </c>
      <c r="C23" s="43">
        <v>21</v>
      </c>
      <c r="D23" s="43">
        <f t="shared" ref="D23" si="3">B23-C23</f>
        <v>29</v>
      </c>
      <c r="E23" s="18"/>
      <c r="F23" s="43"/>
      <c r="G23" s="3"/>
      <c r="H23" s="3" t="s">
        <v>15</v>
      </c>
      <c r="I23" s="5">
        <v>5.5</v>
      </c>
      <c r="J23" s="5">
        <f>I23*G23</f>
        <v>0</v>
      </c>
      <c r="K23" s="3" t="s">
        <v>160</v>
      </c>
    </row>
    <row r="24" spans="1:11">
      <c r="A24" s="33" t="s">
        <v>161</v>
      </c>
      <c r="B24" s="55">
        <v>60</v>
      </c>
      <c r="C24" s="43">
        <v>21</v>
      </c>
      <c r="D24" s="43">
        <f>B24-C24</f>
        <v>39</v>
      </c>
      <c r="E24" s="18" t="s">
        <v>14</v>
      </c>
      <c r="F24" s="43" t="s">
        <v>53</v>
      </c>
      <c r="G24" s="3"/>
      <c r="H24" s="3" t="s">
        <v>15</v>
      </c>
      <c r="I24" s="5">
        <v>6.7</v>
      </c>
      <c r="J24" s="5">
        <f>I24*G24</f>
        <v>0</v>
      </c>
      <c r="K24" s="3" t="s">
        <v>162</v>
      </c>
    </row>
    <row r="25" spans="1:11">
      <c r="A25" s="34" t="s">
        <v>163</v>
      </c>
      <c r="B25" s="52">
        <v>50</v>
      </c>
      <c r="C25" s="43">
        <v>1</v>
      </c>
      <c r="D25" s="43">
        <f t="shared" si="2"/>
        <v>49</v>
      </c>
      <c r="E25" s="18"/>
      <c r="F25" s="43"/>
      <c r="G25" s="3"/>
      <c r="H25" s="3"/>
      <c r="I25" s="5">
        <v>52.92</v>
      </c>
      <c r="J25" s="5">
        <f>I25*G25</f>
        <v>0</v>
      </c>
      <c r="K25" s="3" t="s">
        <v>164</v>
      </c>
    </row>
    <row r="26" spans="1:11">
      <c r="A26" s="34" t="s">
        <v>165</v>
      </c>
      <c r="B26" s="52"/>
      <c r="C26" s="43"/>
      <c r="D26" s="43"/>
      <c r="E26" s="18"/>
      <c r="F26" s="43"/>
      <c r="G26" s="3"/>
      <c r="H26" s="3"/>
      <c r="I26" s="5"/>
      <c r="J26" s="5"/>
      <c r="K26" s="3"/>
    </row>
    <row r="27" spans="1:11" s="120" customFormat="1" ht="25.5">
      <c r="A27" s="115" t="s">
        <v>166</v>
      </c>
      <c r="B27" s="55">
        <v>50</v>
      </c>
      <c r="C27" s="43">
        <v>21</v>
      </c>
      <c r="D27" s="43">
        <f t="shared" si="2"/>
        <v>29</v>
      </c>
      <c r="E27" s="43" t="s">
        <v>20</v>
      </c>
      <c r="F27" s="43" t="s">
        <v>167</v>
      </c>
      <c r="G27" s="116"/>
      <c r="H27" s="116" t="s">
        <v>22</v>
      </c>
      <c r="I27" s="117">
        <v>63</v>
      </c>
      <c r="J27" s="117">
        <f>I27*G27</f>
        <v>0</v>
      </c>
      <c r="K27" s="119" t="s">
        <v>168</v>
      </c>
    </row>
    <row r="28" spans="1:11" s="120" customFormat="1" ht="38.25">
      <c r="A28" s="115" t="s">
        <v>169</v>
      </c>
      <c r="B28" s="55">
        <v>50</v>
      </c>
      <c r="C28" s="43">
        <v>21</v>
      </c>
      <c r="D28" s="59">
        <f t="shared" si="2"/>
        <v>29</v>
      </c>
      <c r="E28" s="43" t="s">
        <v>170</v>
      </c>
      <c r="F28" s="43" t="s">
        <v>145</v>
      </c>
      <c r="G28" s="116">
        <v>1</v>
      </c>
      <c r="H28" s="116" t="s">
        <v>146</v>
      </c>
      <c r="I28" s="117">
        <v>40000</v>
      </c>
      <c r="J28" s="118">
        <f>I28*G28</f>
        <v>40000</v>
      </c>
      <c r="K28" s="119" t="s">
        <v>171</v>
      </c>
    </row>
    <row r="29" spans="1:11">
      <c r="A29" s="35" t="s">
        <v>172</v>
      </c>
      <c r="B29" s="52">
        <v>20</v>
      </c>
      <c r="C29" s="43">
        <v>21</v>
      </c>
      <c r="D29" s="59">
        <f t="shared" si="2"/>
        <v>-1</v>
      </c>
      <c r="E29" s="18" t="s">
        <v>20</v>
      </c>
      <c r="F29" s="43" t="s">
        <v>87</v>
      </c>
      <c r="G29" s="3">
        <v>1</v>
      </c>
      <c r="H29" s="3" t="s">
        <v>33</v>
      </c>
      <c r="I29" s="5">
        <v>2200</v>
      </c>
      <c r="J29" s="60">
        <f>I29*G29</f>
        <v>2200</v>
      </c>
      <c r="K29" s="3"/>
    </row>
    <row r="30" spans="1:11">
      <c r="A30" s="35" t="s">
        <v>173</v>
      </c>
      <c r="B30" s="55">
        <v>25</v>
      </c>
      <c r="C30" s="43">
        <v>1</v>
      </c>
      <c r="D30" s="43">
        <f t="shared" si="2"/>
        <v>24</v>
      </c>
      <c r="E30" s="18" t="s">
        <v>174</v>
      </c>
      <c r="F30" s="43"/>
      <c r="G30" s="3">
        <v>0</v>
      </c>
      <c r="H30" s="3" t="s">
        <v>15</v>
      </c>
      <c r="I30" s="5">
        <v>11.6</v>
      </c>
      <c r="J30" s="5">
        <f>I30*G30</f>
        <v>0</v>
      </c>
      <c r="K30" s="3"/>
    </row>
    <row r="31" spans="1:11">
      <c r="A31" s="4" t="s">
        <v>175</v>
      </c>
      <c r="B31" s="54"/>
      <c r="C31" s="43"/>
      <c r="D31" s="43"/>
      <c r="E31" s="18"/>
      <c r="F31" s="43"/>
      <c r="G31" s="3"/>
      <c r="H31" s="3"/>
      <c r="I31" s="5"/>
      <c r="J31" s="5"/>
      <c r="K31" s="3"/>
    </row>
    <row r="32" spans="1:11">
      <c r="A32" s="33" t="s">
        <v>176</v>
      </c>
      <c r="B32" s="55">
        <v>30</v>
      </c>
      <c r="C32" s="43">
        <v>21</v>
      </c>
      <c r="D32" s="59">
        <f t="shared" ref="D32:D36" si="4">B32-C32</f>
        <v>9</v>
      </c>
      <c r="E32" s="18" t="s">
        <v>14</v>
      </c>
      <c r="F32" s="43" t="s">
        <v>87</v>
      </c>
      <c r="G32" s="3">
        <v>42</v>
      </c>
      <c r="H32" s="3" t="s">
        <v>15</v>
      </c>
      <c r="I32" s="5">
        <v>78</v>
      </c>
      <c r="J32" s="60">
        <f>I32*G32</f>
        <v>3276</v>
      </c>
      <c r="K32" s="3" t="s">
        <v>177</v>
      </c>
    </row>
    <row r="33" spans="1:11">
      <c r="A33" s="33" t="s">
        <v>178</v>
      </c>
      <c r="B33" s="55">
        <v>30</v>
      </c>
      <c r="C33" s="43">
        <v>1</v>
      </c>
      <c r="D33" s="43">
        <f t="shared" si="4"/>
        <v>29</v>
      </c>
      <c r="E33" s="18"/>
      <c r="F33" s="43" t="s">
        <v>53</v>
      </c>
      <c r="G33" s="3"/>
      <c r="H33" s="3" t="s">
        <v>15</v>
      </c>
      <c r="I33" s="5">
        <v>82</v>
      </c>
      <c r="J33" s="5">
        <f t="shared" ref="J33:J36" si="5">I33*G33</f>
        <v>0</v>
      </c>
      <c r="K33" s="3"/>
    </row>
    <row r="34" spans="1:11">
      <c r="A34" s="33" t="s">
        <v>179</v>
      </c>
      <c r="B34" s="55">
        <v>30</v>
      </c>
      <c r="C34" s="43">
        <v>1</v>
      </c>
      <c r="D34" s="43">
        <f t="shared" si="4"/>
        <v>29</v>
      </c>
      <c r="E34" s="18"/>
      <c r="F34" s="43" t="s">
        <v>53</v>
      </c>
      <c r="G34" s="3"/>
      <c r="H34" s="3" t="s">
        <v>15</v>
      </c>
      <c r="I34" s="5">
        <v>96</v>
      </c>
      <c r="J34" s="5">
        <f t="shared" si="5"/>
        <v>0</v>
      </c>
      <c r="K34" s="3"/>
    </row>
    <row r="35" spans="1:11">
      <c r="A35" s="33" t="s">
        <v>180</v>
      </c>
      <c r="B35" s="55">
        <v>12</v>
      </c>
      <c r="C35" s="43">
        <v>21</v>
      </c>
      <c r="D35" s="59">
        <f t="shared" si="4"/>
        <v>-9</v>
      </c>
      <c r="E35" s="18" t="s">
        <v>14</v>
      </c>
      <c r="F35" s="43" t="s">
        <v>181</v>
      </c>
      <c r="G35" s="3">
        <v>1000</v>
      </c>
      <c r="H35" s="3" t="s">
        <v>22</v>
      </c>
      <c r="I35" s="5">
        <v>18</v>
      </c>
      <c r="J35" s="60">
        <f t="shared" si="5"/>
        <v>18000</v>
      </c>
      <c r="K35" s="3"/>
    </row>
    <row r="36" spans="1:11">
      <c r="A36" s="33" t="s">
        <v>182</v>
      </c>
      <c r="B36" s="55">
        <v>20</v>
      </c>
      <c r="C36" s="43">
        <v>21</v>
      </c>
      <c r="D36" s="59">
        <f t="shared" si="4"/>
        <v>-1</v>
      </c>
      <c r="E36" s="18" t="s">
        <v>14</v>
      </c>
      <c r="F36" s="43" t="s">
        <v>87</v>
      </c>
      <c r="G36" s="3">
        <v>16</v>
      </c>
      <c r="H36" s="3" t="s">
        <v>22</v>
      </c>
      <c r="I36" s="5">
        <v>16.5</v>
      </c>
      <c r="J36" s="60">
        <f t="shared" si="5"/>
        <v>264</v>
      </c>
      <c r="K36" s="3"/>
    </row>
    <row r="37" spans="1:11">
      <c r="A37" s="4" t="s">
        <v>183</v>
      </c>
      <c r="B37" s="55"/>
      <c r="C37" s="43"/>
      <c r="D37" s="43"/>
      <c r="E37" s="18"/>
      <c r="F37" s="43"/>
      <c r="G37" s="3"/>
      <c r="H37" s="3"/>
      <c r="I37" s="5"/>
      <c r="J37" s="5"/>
      <c r="K37" s="3"/>
    </row>
    <row r="38" spans="1:11">
      <c r="A38" s="33" t="s">
        <v>184</v>
      </c>
      <c r="B38" s="55">
        <v>25</v>
      </c>
      <c r="C38" s="43">
        <v>1</v>
      </c>
      <c r="D38" s="43">
        <f t="shared" si="2"/>
        <v>24</v>
      </c>
      <c r="E38" s="18"/>
      <c r="F38" s="43" t="s">
        <v>53</v>
      </c>
      <c r="G38" s="3"/>
      <c r="H38" s="3" t="s">
        <v>33</v>
      </c>
      <c r="I38" s="5">
        <v>3100</v>
      </c>
      <c r="J38" s="5">
        <f>I38*G38</f>
        <v>0</v>
      </c>
      <c r="K38" s="3" t="s">
        <v>185</v>
      </c>
    </row>
    <row r="39" spans="1:11">
      <c r="A39" s="33" t="s">
        <v>186</v>
      </c>
      <c r="B39" s="55">
        <v>50</v>
      </c>
      <c r="C39" s="43">
        <v>21</v>
      </c>
      <c r="D39" s="43">
        <f t="shared" si="2"/>
        <v>29</v>
      </c>
      <c r="E39" s="18" t="s">
        <v>14</v>
      </c>
      <c r="F39" s="43"/>
      <c r="G39" s="3"/>
      <c r="H39" s="3" t="s">
        <v>33</v>
      </c>
      <c r="I39" s="5">
        <v>5100</v>
      </c>
      <c r="J39" s="5">
        <f>G39*I39</f>
        <v>0</v>
      </c>
      <c r="K39" s="3" t="s">
        <v>187</v>
      </c>
    </row>
    <row r="40" spans="1:11">
      <c r="A40" s="33" t="s">
        <v>188</v>
      </c>
      <c r="B40" s="55">
        <v>50</v>
      </c>
      <c r="C40" s="43">
        <v>21</v>
      </c>
      <c r="D40" s="43">
        <f t="shared" si="2"/>
        <v>29</v>
      </c>
      <c r="E40" s="18" t="s">
        <v>62</v>
      </c>
      <c r="F40" s="43"/>
      <c r="G40" s="3"/>
      <c r="H40" s="3" t="s">
        <v>33</v>
      </c>
      <c r="I40" s="5">
        <v>9500</v>
      </c>
      <c r="J40" s="5">
        <f>G40*I40</f>
        <v>0</v>
      </c>
      <c r="K40" s="3" t="s">
        <v>189</v>
      </c>
    </row>
    <row r="41" spans="1:11">
      <c r="A41" s="33" t="s">
        <v>190</v>
      </c>
      <c r="B41" s="55">
        <v>12</v>
      </c>
      <c r="C41" s="43">
        <v>21</v>
      </c>
      <c r="D41" s="59">
        <f t="shared" si="2"/>
        <v>-9</v>
      </c>
      <c r="E41" s="18" t="s">
        <v>14</v>
      </c>
      <c r="F41" s="43" t="s">
        <v>181</v>
      </c>
      <c r="G41" s="3">
        <v>144</v>
      </c>
      <c r="H41" s="3" t="s">
        <v>22</v>
      </c>
      <c r="I41" s="5">
        <v>18</v>
      </c>
      <c r="J41" s="60">
        <f>G41*I41</f>
        <v>2592</v>
      </c>
      <c r="K41" s="3"/>
    </row>
    <row r="42" spans="1:11">
      <c r="A42" s="33" t="s">
        <v>191</v>
      </c>
      <c r="B42" s="55">
        <v>20</v>
      </c>
      <c r="C42" s="43">
        <v>21</v>
      </c>
      <c r="D42" s="59">
        <f t="shared" si="2"/>
        <v>-1</v>
      </c>
      <c r="E42" s="18" t="s">
        <v>14</v>
      </c>
      <c r="F42" s="43" t="s">
        <v>48</v>
      </c>
      <c r="G42" s="3">
        <v>142</v>
      </c>
      <c r="H42" s="3" t="s">
        <v>22</v>
      </c>
      <c r="I42" s="5">
        <v>16.5</v>
      </c>
      <c r="J42" s="60">
        <f>G42*I42</f>
        <v>2343</v>
      </c>
      <c r="K42" s="3"/>
    </row>
    <row r="43" spans="1:11">
      <c r="A43" s="4" t="s">
        <v>192</v>
      </c>
      <c r="B43" s="52"/>
      <c r="C43" s="43"/>
      <c r="D43" s="43"/>
      <c r="E43" s="18"/>
      <c r="F43" s="43"/>
      <c r="G43" s="3"/>
      <c r="H43" s="3"/>
      <c r="I43" s="5"/>
      <c r="J43" s="5"/>
      <c r="K43" s="3"/>
    </row>
    <row r="44" spans="1:11">
      <c r="A44" s="33" t="s">
        <v>193</v>
      </c>
      <c r="B44" s="55">
        <v>40</v>
      </c>
      <c r="C44" s="43">
        <v>1</v>
      </c>
      <c r="D44" s="43">
        <f t="shared" si="2"/>
        <v>39</v>
      </c>
      <c r="E44" s="18"/>
      <c r="F44" s="43" t="s">
        <v>53</v>
      </c>
      <c r="G44" s="3"/>
      <c r="H44" s="3"/>
      <c r="I44" s="5">
        <v>48.75</v>
      </c>
      <c r="J44" s="5">
        <f>I44*G44</f>
        <v>0</v>
      </c>
      <c r="K44" s="3"/>
    </row>
    <row r="45" spans="1:11">
      <c r="A45" s="33" t="s">
        <v>194</v>
      </c>
      <c r="B45" s="55">
        <v>50</v>
      </c>
      <c r="C45" s="43">
        <v>1</v>
      </c>
      <c r="D45" s="43">
        <f t="shared" si="2"/>
        <v>49</v>
      </c>
      <c r="E45" s="18"/>
      <c r="F45" s="43" t="s">
        <v>53</v>
      </c>
      <c r="G45" s="3"/>
      <c r="H45" s="3"/>
      <c r="I45" s="5">
        <v>60</v>
      </c>
      <c r="J45" s="5"/>
      <c r="K45" s="3"/>
    </row>
    <row r="46" spans="1:11">
      <c r="A46" s="33" t="s">
        <v>195</v>
      </c>
      <c r="B46" s="55">
        <v>20</v>
      </c>
      <c r="C46" s="43">
        <v>1</v>
      </c>
      <c r="D46" s="43">
        <f t="shared" si="2"/>
        <v>19</v>
      </c>
      <c r="E46" s="18"/>
      <c r="F46" s="43" t="s">
        <v>53</v>
      </c>
      <c r="G46" s="3"/>
      <c r="H46" s="3"/>
      <c r="I46" s="5">
        <v>33.6</v>
      </c>
      <c r="J46" s="5">
        <f>I46*G46</f>
        <v>0</v>
      </c>
      <c r="K46" s="3"/>
    </row>
    <row r="47" spans="1:11">
      <c r="A47" s="33" t="s">
        <v>36</v>
      </c>
      <c r="B47" s="54">
        <v>50</v>
      </c>
      <c r="C47" s="43">
        <v>1</v>
      </c>
      <c r="D47" s="43">
        <f>B47-C47</f>
        <v>49</v>
      </c>
      <c r="E47" s="18"/>
      <c r="F47" s="43" t="s">
        <v>53</v>
      </c>
      <c r="G47" s="3"/>
      <c r="H47" s="3" t="s">
        <v>22</v>
      </c>
      <c r="I47" s="5">
        <v>175</v>
      </c>
      <c r="J47" s="5">
        <f>I47*G47</f>
        <v>0</v>
      </c>
      <c r="K47" s="3"/>
    </row>
    <row r="48" spans="1:11">
      <c r="A48" s="4" t="s">
        <v>196</v>
      </c>
      <c r="B48" s="52">
        <v>25</v>
      </c>
      <c r="C48" s="43">
        <v>21</v>
      </c>
      <c r="D48" s="59">
        <f t="shared" si="2"/>
        <v>4</v>
      </c>
      <c r="E48" s="18" t="s">
        <v>14</v>
      </c>
      <c r="F48" s="43" t="s">
        <v>197</v>
      </c>
      <c r="G48" s="3">
        <v>40</v>
      </c>
      <c r="H48" s="3" t="s">
        <v>22</v>
      </c>
      <c r="I48" s="5">
        <v>108</v>
      </c>
      <c r="J48" s="60">
        <f>I48*G48</f>
        <v>4320</v>
      </c>
      <c r="K48" s="3" t="s">
        <v>198</v>
      </c>
    </row>
    <row r="49" spans="1:10">
      <c r="A49" s="10"/>
      <c r="B49" s="82"/>
      <c r="I49" s="9"/>
      <c r="J49" s="9"/>
    </row>
    <row r="50" spans="1:10">
      <c r="A50" s="10"/>
      <c r="B50" s="82"/>
      <c r="E50" s="19" t="s">
        <v>199</v>
      </c>
      <c r="I50" s="9"/>
      <c r="J50" s="9"/>
    </row>
    <row r="51" spans="1:10">
      <c r="A51" s="10"/>
      <c r="B51" s="82"/>
      <c r="I51" s="9"/>
      <c r="J51" s="9"/>
    </row>
    <row r="52" spans="1:10">
      <c r="A52" s="37" t="s">
        <v>200</v>
      </c>
      <c r="B52" s="83"/>
      <c r="I52" s="9"/>
      <c r="J52" s="9"/>
    </row>
    <row r="53" spans="1:10">
      <c r="A53" s="105" t="s">
        <v>201</v>
      </c>
      <c r="B53" s="106">
        <v>15</v>
      </c>
      <c r="C53" s="107"/>
      <c r="D53" s="107"/>
      <c r="E53" s="108"/>
      <c r="F53" s="107"/>
      <c r="G53" s="109"/>
      <c r="H53" s="109"/>
      <c r="I53" s="110">
        <v>18.5</v>
      </c>
      <c r="J53" s="9"/>
    </row>
    <row r="54" spans="1:10">
      <c r="A54" s="105" t="s">
        <v>202</v>
      </c>
      <c r="B54" s="106">
        <v>40</v>
      </c>
      <c r="C54" s="107"/>
      <c r="D54" s="107"/>
      <c r="E54" s="108"/>
      <c r="F54" s="107"/>
      <c r="G54" s="109"/>
      <c r="H54" s="109"/>
      <c r="I54" s="110">
        <v>45</v>
      </c>
      <c r="J54" s="9"/>
    </row>
    <row r="55" spans="1:10">
      <c r="A55" s="105" t="s">
        <v>203</v>
      </c>
      <c r="B55" s="111">
        <v>20</v>
      </c>
      <c r="C55" s="107"/>
      <c r="D55" s="107"/>
      <c r="E55" s="108"/>
      <c r="F55" s="107"/>
      <c r="G55" s="109"/>
      <c r="H55" s="109"/>
      <c r="I55" s="110">
        <v>50</v>
      </c>
      <c r="J55" s="9"/>
    </row>
    <row r="56" spans="1:10">
      <c r="A56" s="112" t="s">
        <v>204</v>
      </c>
      <c r="B56" s="111">
        <v>15</v>
      </c>
      <c r="C56" s="107"/>
      <c r="D56" s="107"/>
      <c r="E56" s="108"/>
      <c r="F56" s="107"/>
      <c r="G56" s="109"/>
      <c r="H56" s="109"/>
      <c r="I56" s="110">
        <v>44</v>
      </c>
      <c r="J56" s="9"/>
    </row>
    <row r="57" spans="1:10">
      <c r="A57" s="112" t="s">
        <v>205</v>
      </c>
      <c r="B57" s="111">
        <v>40</v>
      </c>
      <c r="C57" s="107"/>
      <c r="D57" s="107"/>
      <c r="E57" s="108"/>
      <c r="F57" s="107"/>
      <c r="G57" s="109"/>
      <c r="H57" s="109"/>
      <c r="I57" s="110">
        <v>92</v>
      </c>
      <c r="J57" s="9"/>
    </row>
    <row r="58" spans="1:10">
      <c r="A58" s="112" t="s">
        <v>206</v>
      </c>
      <c r="B58" s="111">
        <v>15</v>
      </c>
      <c r="C58" s="107"/>
      <c r="D58" s="107"/>
      <c r="E58" s="108"/>
      <c r="F58" s="107"/>
      <c r="G58" s="109"/>
      <c r="H58" s="109"/>
      <c r="I58" s="110">
        <v>108</v>
      </c>
      <c r="J58" s="9"/>
    </row>
    <row r="59" spans="1:10">
      <c r="A59" s="112" t="s">
        <v>207</v>
      </c>
      <c r="B59" s="111">
        <v>40</v>
      </c>
      <c r="C59" s="107"/>
      <c r="D59" s="107"/>
      <c r="E59" s="108"/>
      <c r="F59" s="107"/>
      <c r="G59" s="109"/>
      <c r="H59" s="109"/>
      <c r="I59" s="110">
        <v>51</v>
      </c>
      <c r="J59" s="9"/>
    </row>
    <row r="60" spans="1:10">
      <c r="A60" s="112" t="s">
        <v>208</v>
      </c>
      <c r="B60" s="111">
        <v>30</v>
      </c>
      <c r="C60" s="107"/>
      <c r="D60" s="107"/>
      <c r="E60" s="108"/>
      <c r="F60" s="107"/>
      <c r="G60" s="109"/>
      <c r="H60" s="109"/>
      <c r="I60" s="110">
        <v>14.2</v>
      </c>
      <c r="J60" s="9"/>
    </row>
    <row r="61" spans="1:10" ht="25.5">
      <c r="A61" s="112" t="s">
        <v>209</v>
      </c>
      <c r="B61" s="111">
        <v>10</v>
      </c>
      <c r="C61" s="107"/>
      <c r="D61" s="107"/>
      <c r="E61" s="108"/>
      <c r="F61" s="107"/>
      <c r="G61" s="109"/>
      <c r="H61" s="109"/>
      <c r="I61" s="110">
        <v>21</v>
      </c>
      <c r="J61" s="9"/>
    </row>
    <row r="62" spans="1:10">
      <c r="A62" s="112" t="s">
        <v>210</v>
      </c>
      <c r="B62" s="111">
        <v>10</v>
      </c>
      <c r="C62" s="107"/>
      <c r="D62" s="107"/>
      <c r="E62" s="108"/>
      <c r="F62" s="107"/>
      <c r="G62" s="109"/>
      <c r="H62" s="109"/>
      <c r="I62" s="110">
        <v>19.45</v>
      </c>
      <c r="J62" s="9"/>
    </row>
    <row r="63" spans="1:10">
      <c r="A63" s="112"/>
      <c r="B63" s="111"/>
      <c r="C63" s="107"/>
      <c r="D63" s="107"/>
      <c r="E63" s="108"/>
      <c r="F63" s="107"/>
      <c r="G63" s="109"/>
      <c r="H63" s="109"/>
      <c r="I63" s="110"/>
      <c r="J63" s="9"/>
    </row>
    <row r="64" spans="1:10">
      <c r="A64" s="113" t="s">
        <v>211</v>
      </c>
      <c r="B64" s="111"/>
      <c r="C64" s="107"/>
      <c r="D64" s="107"/>
      <c r="E64" s="108"/>
      <c r="F64" s="107"/>
      <c r="G64" s="109"/>
      <c r="H64" s="109"/>
      <c r="I64" s="110"/>
      <c r="J64" s="9"/>
    </row>
    <row r="65" spans="1:10">
      <c r="A65" s="112" t="s">
        <v>212</v>
      </c>
      <c r="B65" s="111">
        <v>40</v>
      </c>
      <c r="C65" s="107"/>
      <c r="D65" s="107"/>
      <c r="E65" s="108"/>
      <c r="F65" s="107"/>
      <c r="G65" s="109"/>
      <c r="H65" s="109"/>
      <c r="I65" s="110">
        <v>18.5</v>
      </c>
      <c r="J65" s="9"/>
    </row>
    <row r="66" spans="1:10">
      <c r="A66" s="112" t="s">
        <v>213</v>
      </c>
      <c r="B66" s="111">
        <v>20</v>
      </c>
      <c r="C66" s="107"/>
      <c r="D66" s="107"/>
      <c r="E66" s="108"/>
      <c r="F66" s="107"/>
      <c r="G66" s="109"/>
      <c r="H66" s="109"/>
      <c r="I66" s="110">
        <v>16.75</v>
      </c>
      <c r="J66" s="9"/>
    </row>
    <row r="67" spans="1:10">
      <c r="A67" s="114" t="s">
        <v>214</v>
      </c>
      <c r="B67" s="107">
        <v>20</v>
      </c>
      <c r="C67" s="107"/>
      <c r="D67" s="107"/>
      <c r="E67" s="108"/>
      <c r="F67" s="107"/>
      <c r="G67" s="109"/>
      <c r="H67" s="109"/>
      <c r="I67" s="110">
        <v>22.5</v>
      </c>
    </row>
    <row r="68" spans="1:10">
      <c r="A68" s="114" t="s">
        <v>215</v>
      </c>
      <c r="B68" s="107">
        <v>20</v>
      </c>
      <c r="C68" s="107"/>
      <c r="D68" s="107"/>
      <c r="E68" s="108"/>
      <c r="F68" s="107"/>
      <c r="G68" s="109"/>
      <c r="H68" s="109"/>
      <c r="I68" s="110">
        <v>24</v>
      </c>
    </row>
    <row r="69" spans="1:10" ht="13.5" customHeight="1">
      <c r="A69" s="114" t="s">
        <v>216</v>
      </c>
      <c r="B69" s="107">
        <v>40</v>
      </c>
      <c r="C69" s="107"/>
      <c r="D69" s="107"/>
      <c r="E69" s="108"/>
      <c r="F69" s="107"/>
      <c r="G69" s="109"/>
      <c r="H69" s="109"/>
      <c r="I69" s="110">
        <v>26.5</v>
      </c>
    </row>
    <row r="70" spans="1:10">
      <c r="A70" s="114" t="s">
        <v>217</v>
      </c>
      <c r="B70" s="107" t="s">
        <v>218</v>
      </c>
      <c r="C70" s="107"/>
      <c r="D70" s="107"/>
      <c r="E70" s="108"/>
      <c r="F70" s="107"/>
      <c r="G70" s="109"/>
      <c r="H70" s="109"/>
      <c r="I70" s="110">
        <v>28</v>
      </c>
    </row>
    <row r="71" spans="1:10">
      <c r="A71" s="114" t="s">
        <v>219</v>
      </c>
      <c r="B71" s="107">
        <v>20</v>
      </c>
      <c r="C71" s="107"/>
      <c r="D71" s="107"/>
      <c r="E71" s="108"/>
      <c r="F71" s="107"/>
      <c r="G71" s="109"/>
      <c r="H71" s="109"/>
      <c r="I71" s="110">
        <v>17.5</v>
      </c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</mergeCells>
  <pageMargins left="1" right="0.25" top="1.75" bottom="0.5" header="0.5" footer="0.25"/>
  <pageSetup paperSize="3" scale="99" fitToHeight="2" orientation="landscape" r:id="rId1"/>
  <headerFooter>
    <oddHeader>&amp;L&amp;"Arial,Regular"&amp;10&amp;G
&amp;12
Project: Whatcom County Library System - Administrative Services
RMC #: 2126
Date: 5 November 2021&amp;R&amp;"Arial,Regular"&amp;10CNA Tables</oddHeader>
    <oddFooter>&amp;L&amp;"Arial,Regular"&amp;10Architectural Envelope - Inventory&amp;R&amp;"Arial,Regular"&amp;10Page &amp;P</oddFooter>
  </headerFooter>
  <rowBreaks count="1" manualBreakCount="1">
    <brk id="48" max="10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4F83-285D-411C-92A2-9DBCFC75DF7D}">
  <sheetPr>
    <pageSetUpPr fitToPage="1"/>
  </sheetPr>
  <dimension ref="A1:W54"/>
  <sheetViews>
    <sheetView view="pageLayout" topLeftCell="A5" zoomScale="70" zoomScaleNormal="70" zoomScalePageLayoutView="70" workbookViewId="0">
      <selection activeCell="V8" sqref="V8"/>
    </sheetView>
  </sheetViews>
  <sheetFormatPr defaultColWidth="9.140625" defaultRowHeight="12.75"/>
  <cols>
    <col min="1" max="1" width="37.7109375" style="1" customWidth="1"/>
    <col min="2" max="2" width="12.5703125" style="85" customWidth="1"/>
    <col min="3" max="4" width="10.28515625" style="85" customWidth="1"/>
    <col min="5" max="6" width="13" style="85" customWidth="1"/>
    <col min="7" max="9" width="11.140625" style="85" customWidth="1"/>
    <col min="10" max="11" width="12.7109375" style="85" customWidth="1"/>
    <col min="12" max="13" width="10.5703125" style="85" customWidth="1"/>
    <col min="14" max="15" width="11.85546875" style="85" customWidth="1"/>
    <col min="16" max="19" width="10.85546875" style="85" customWidth="1"/>
    <col min="20" max="20" width="11.42578125" style="85" customWidth="1"/>
    <col min="21" max="21" width="10.85546875" style="85" customWidth="1"/>
    <col min="22" max="23" width="14.42578125" style="1" customWidth="1"/>
    <col min="24" max="16384" width="9.140625" style="1"/>
  </cols>
  <sheetData>
    <row r="1" spans="1:22">
      <c r="A1" s="2" t="s">
        <v>220</v>
      </c>
    </row>
    <row r="2" spans="1:22" ht="9" customHeight="1"/>
    <row r="3" spans="1:22" ht="15" customHeight="1">
      <c r="A3" s="169" t="s">
        <v>1</v>
      </c>
      <c r="B3" s="165" t="s">
        <v>108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2" s="19" customFormat="1" ht="25.5">
      <c r="A4" s="169"/>
      <c r="B4" s="61" t="s">
        <v>109</v>
      </c>
      <c r="C4" s="61" t="s">
        <v>110</v>
      </c>
      <c r="D4" s="61" t="s">
        <v>111</v>
      </c>
      <c r="E4" s="61" t="s">
        <v>112</v>
      </c>
      <c r="F4" s="61" t="s">
        <v>113</v>
      </c>
      <c r="G4" s="61" t="s">
        <v>114</v>
      </c>
      <c r="H4" s="61" t="s">
        <v>115</v>
      </c>
      <c r="I4" s="61" t="s">
        <v>116</v>
      </c>
      <c r="J4" s="61" t="s">
        <v>117</v>
      </c>
      <c r="K4" s="61" t="s">
        <v>118</v>
      </c>
      <c r="L4" s="61" t="s">
        <v>119</v>
      </c>
      <c r="M4" s="61" t="s">
        <v>120</v>
      </c>
      <c r="N4" s="61" t="s">
        <v>121</v>
      </c>
      <c r="O4" s="61" t="s">
        <v>122</v>
      </c>
      <c r="P4" s="61" t="s">
        <v>123</v>
      </c>
      <c r="Q4" s="61" t="s">
        <v>124</v>
      </c>
      <c r="R4" s="61" t="s">
        <v>125</v>
      </c>
      <c r="S4" s="61" t="s">
        <v>126</v>
      </c>
      <c r="T4" s="61" t="s">
        <v>127</v>
      </c>
      <c r="U4" s="61" t="s">
        <v>128</v>
      </c>
      <c r="V4" s="51" t="s">
        <v>129</v>
      </c>
    </row>
    <row r="5" spans="1:22" ht="6.75" customHeight="1"/>
    <row r="6" spans="1:22" ht="15" customHeight="1">
      <c r="A6" s="3" t="s">
        <v>133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3"/>
    </row>
    <row r="7" spans="1:22" ht="15" customHeight="1">
      <c r="A7" s="33" t="s">
        <v>134</v>
      </c>
      <c r="B7" s="134">
        <v>144333</v>
      </c>
      <c r="C7" s="134"/>
      <c r="D7" s="134"/>
      <c r="E7" s="134"/>
      <c r="F7" s="134"/>
      <c r="G7" s="134"/>
      <c r="H7" s="134"/>
      <c r="I7" s="134"/>
      <c r="J7" s="134"/>
      <c r="K7" s="134">
        <v>144333</v>
      </c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3">
        <f>SUM(B7:U7)</f>
        <v>288666</v>
      </c>
    </row>
    <row r="8" spans="1:22" ht="15" customHeight="1">
      <c r="A8" s="33" t="s">
        <v>221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3">
        <f t="shared" ref="V8:V49" si="0">SUM(B8:U8)</f>
        <v>0</v>
      </c>
    </row>
    <row r="9" spans="1:22" ht="15" customHeight="1">
      <c r="A9" s="33" t="s">
        <v>222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3">
        <f t="shared" si="0"/>
        <v>0</v>
      </c>
    </row>
    <row r="10" spans="1:22" ht="15" customHeight="1">
      <c r="A10" s="33" t="s">
        <v>141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3">
        <f t="shared" si="0"/>
        <v>0</v>
      </c>
    </row>
    <row r="11" spans="1:22" ht="15" customHeight="1">
      <c r="A11" s="33" t="s">
        <v>143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3">
        <f t="shared" si="0"/>
        <v>0</v>
      </c>
    </row>
    <row r="12" spans="1:22" ht="15" customHeight="1">
      <c r="A12" s="33" t="s">
        <v>144</v>
      </c>
      <c r="B12" s="134">
        <v>2000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3">
        <f t="shared" si="0"/>
        <v>2000</v>
      </c>
    </row>
    <row r="13" spans="1:22" ht="15" customHeight="1">
      <c r="A13" s="4" t="s">
        <v>147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3">
        <f t="shared" si="0"/>
        <v>0</v>
      </c>
    </row>
    <row r="14" spans="1:22" ht="15" customHeight="1">
      <c r="A14" s="33" t="s">
        <v>148</v>
      </c>
      <c r="B14" s="134">
        <v>285839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3">
        <f t="shared" si="0"/>
        <v>285839</v>
      </c>
    </row>
    <row r="15" spans="1:22" ht="15" customHeight="1">
      <c r="A15" s="33" t="s">
        <v>223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3">
        <f t="shared" si="0"/>
        <v>0</v>
      </c>
    </row>
    <row r="16" spans="1:22" ht="15" customHeight="1">
      <c r="A16" s="33" t="s">
        <v>222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3">
        <f t="shared" si="0"/>
        <v>0</v>
      </c>
    </row>
    <row r="17" spans="1:22" ht="15" customHeight="1">
      <c r="A17" s="33" t="s">
        <v>153</v>
      </c>
      <c r="B17" s="134"/>
      <c r="C17" s="134"/>
      <c r="D17" s="134"/>
      <c r="E17" s="134">
        <v>11130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3">
        <f t="shared" si="0"/>
        <v>11130</v>
      </c>
    </row>
    <row r="18" spans="1:22" ht="15" customHeight="1">
      <c r="A18" s="33" t="s">
        <v>154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3">
        <f t="shared" si="0"/>
        <v>0</v>
      </c>
    </row>
    <row r="19" spans="1:22" ht="15" customHeight="1">
      <c r="A19" s="33" t="s">
        <v>224</v>
      </c>
      <c r="B19" s="134"/>
      <c r="C19" s="134"/>
      <c r="D19" s="134"/>
      <c r="E19" s="134">
        <v>10374</v>
      </c>
      <c r="F19" s="134"/>
      <c r="G19" s="134"/>
      <c r="H19" s="134"/>
      <c r="I19" s="134"/>
      <c r="J19" s="134">
        <v>10374</v>
      </c>
      <c r="K19" s="134"/>
      <c r="L19" s="134"/>
      <c r="M19" s="134"/>
      <c r="N19" s="134"/>
      <c r="O19" s="134">
        <v>10374</v>
      </c>
      <c r="P19" s="134"/>
      <c r="Q19" s="134"/>
      <c r="R19" s="134"/>
      <c r="S19" s="134"/>
      <c r="T19" s="134">
        <v>10374</v>
      </c>
      <c r="U19" s="134"/>
      <c r="V19" s="133">
        <f t="shared" si="0"/>
        <v>41496</v>
      </c>
    </row>
    <row r="20" spans="1:22" ht="15" customHeight="1">
      <c r="A20" s="33" t="s">
        <v>225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3">
        <f t="shared" si="0"/>
        <v>0</v>
      </c>
    </row>
    <row r="21" spans="1:22" ht="15" customHeight="1">
      <c r="A21" s="4" t="s">
        <v>158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3">
        <f t="shared" si="0"/>
        <v>0</v>
      </c>
    </row>
    <row r="22" spans="1:22" ht="15" customHeight="1">
      <c r="A22" s="33" t="s">
        <v>221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3">
        <f t="shared" si="0"/>
        <v>0</v>
      </c>
    </row>
    <row r="23" spans="1:22" ht="15" customHeight="1">
      <c r="A23" s="33" t="s">
        <v>222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3">
        <f t="shared" si="0"/>
        <v>0</v>
      </c>
    </row>
    <row r="24" spans="1:22" ht="15" customHeight="1">
      <c r="A24" s="33" t="s">
        <v>161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3">
        <f t="shared" si="0"/>
        <v>0</v>
      </c>
    </row>
    <row r="25" spans="1:22" ht="15" customHeight="1">
      <c r="A25" s="34" t="s">
        <v>163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3">
        <f t="shared" si="0"/>
        <v>0</v>
      </c>
    </row>
    <row r="26" spans="1:22" ht="15" customHeight="1">
      <c r="A26" s="34" t="s">
        <v>165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3">
        <f t="shared" si="0"/>
        <v>0</v>
      </c>
    </row>
    <row r="27" spans="1:22" ht="15" customHeight="1">
      <c r="A27" s="35" t="s">
        <v>166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3">
        <f t="shared" si="0"/>
        <v>0</v>
      </c>
    </row>
    <row r="28" spans="1:22" ht="15" customHeight="1">
      <c r="A28" s="35" t="s">
        <v>226</v>
      </c>
      <c r="B28" s="134"/>
      <c r="C28" s="134"/>
      <c r="D28" s="134"/>
      <c r="E28" s="134"/>
      <c r="F28" s="134">
        <v>40000</v>
      </c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3">
        <f>SUM(B28:U28)</f>
        <v>40000</v>
      </c>
    </row>
    <row r="29" spans="1:22" ht="15" customHeight="1">
      <c r="A29" s="35" t="s">
        <v>172</v>
      </c>
      <c r="B29" s="134">
        <v>2200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3">
        <f>SUM(B29:U29)</f>
        <v>2200</v>
      </c>
    </row>
    <row r="30" spans="1:22" ht="15" customHeight="1">
      <c r="A30" s="35" t="s">
        <v>173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3">
        <f t="shared" si="0"/>
        <v>0</v>
      </c>
    </row>
    <row r="31" spans="1:22" ht="15" customHeight="1">
      <c r="A31" s="4" t="s">
        <v>175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3">
        <f t="shared" si="0"/>
        <v>0</v>
      </c>
    </row>
    <row r="32" spans="1:22" ht="15" customHeight="1">
      <c r="A32" s="33" t="s">
        <v>176</v>
      </c>
      <c r="B32" s="134"/>
      <c r="C32" s="134"/>
      <c r="D32" s="134"/>
      <c r="E32" s="134"/>
      <c r="F32" s="134"/>
      <c r="G32" s="134"/>
      <c r="H32" s="134"/>
      <c r="I32" s="134"/>
      <c r="J32" s="134">
        <v>3276</v>
      </c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3">
        <f t="shared" si="0"/>
        <v>3276</v>
      </c>
    </row>
    <row r="33" spans="1:23" ht="15" customHeight="1">
      <c r="A33" s="33" t="s">
        <v>227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3">
        <f t="shared" si="0"/>
        <v>0</v>
      </c>
    </row>
    <row r="34" spans="1:23" ht="15" customHeight="1">
      <c r="A34" s="33" t="s">
        <v>179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3">
        <f t="shared" si="0"/>
        <v>0</v>
      </c>
    </row>
    <row r="35" spans="1:23" ht="15" customHeight="1">
      <c r="A35" s="33" t="s">
        <v>180</v>
      </c>
      <c r="B35" s="134">
        <v>18000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>
        <v>18000</v>
      </c>
      <c r="O35" s="134"/>
      <c r="P35" s="134"/>
      <c r="Q35" s="134"/>
      <c r="R35" s="134"/>
      <c r="S35" s="134"/>
      <c r="T35" s="134"/>
      <c r="U35" s="134"/>
      <c r="V35" s="133">
        <f t="shared" si="0"/>
        <v>36000</v>
      </c>
    </row>
    <row r="36" spans="1:23" ht="15" customHeight="1">
      <c r="A36" s="33" t="s">
        <v>182</v>
      </c>
      <c r="B36" s="134">
        <v>264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3">
        <f t="shared" si="0"/>
        <v>264</v>
      </c>
    </row>
    <row r="37" spans="1:23" ht="15" customHeight="1">
      <c r="A37" s="4" t="s">
        <v>183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3">
        <f t="shared" si="0"/>
        <v>0</v>
      </c>
    </row>
    <row r="38" spans="1:23" ht="15" customHeight="1">
      <c r="A38" s="33" t="s">
        <v>228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3">
        <f t="shared" si="0"/>
        <v>0</v>
      </c>
    </row>
    <row r="39" spans="1:23" ht="15" customHeight="1">
      <c r="A39" s="33" t="s">
        <v>229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3">
        <f t="shared" si="0"/>
        <v>0</v>
      </c>
    </row>
    <row r="40" spans="1:23" ht="15" customHeight="1">
      <c r="A40" s="33" t="s">
        <v>230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3">
        <f t="shared" si="0"/>
        <v>0</v>
      </c>
    </row>
    <row r="41" spans="1:23" ht="15" customHeight="1">
      <c r="A41" s="33" t="s">
        <v>190</v>
      </c>
      <c r="B41" s="134">
        <v>2592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>
        <v>2592</v>
      </c>
      <c r="O41" s="134"/>
      <c r="P41" s="134"/>
      <c r="Q41" s="134"/>
      <c r="R41" s="134"/>
      <c r="S41" s="134"/>
      <c r="T41" s="134"/>
      <c r="U41" s="134"/>
      <c r="V41" s="133">
        <f t="shared" si="0"/>
        <v>5184</v>
      </c>
    </row>
    <row r="42" spans="1:23" ht="15" customHeight="1">
      <c r="A42" s="33" t="s">
        <v>191</v>
      </c>
      <c r="B42" s="134">
        <v>2343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3">
        <f t="shared" si="0"/>
        <v>2343</v>
      </c>
    </row>
    <row r="43" spans="1:23" ht="15" customHeight="1">
      <c r="A43" s="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3">
        <f t="shared" si="0"/>
        <v>0</v>
      </c>
    </row>
    <row r="44" spans="1:23" ht="15" customHeight="1">
      <c r="A44" s="4" t="s">
        <v>192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3">
        <f t="shared" si="0"/>
        <v>0</v>
      </c>
    </row>
    <row r="45" spans="1:23" ht="15" customHeight="1">
      <c r="A45" s="33" t="s">
        <v>193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3">
        <f t="shared" si="0"/>
        <v>0</v>
      </c>
    </row>
    <row r="46" spans="1:23" ht="15" customHeight="1">
      <c r="A46" s="33" t="s">
        <v>194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3">
        <f t="shared" si="0"/>
        <v>0</v>
      </c>
      <c r="W46" s="124"/>
    </row>
    <row r="47" spans="1:23" ht="15" customHeight="1">
      <c r="A47" s="33" t="s">
        <v>195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3">
        <f t="shared" si="0"/>
        <v>0</v>
      </c>
    </row>
    <row r="48" spans="1:23" ht="15" customHeight="1">
      <c r="A48" s="33" t="s">
        <v>36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3">
        <f t="shared" si="0"/>
        <v>0</v>
      </c>
    </row>
    <row r="49" spans="1:22" ht="15" customHeight="1">
      <c r="A49" s="4" t="s">
        <v>196</v>
      </c>
      <c r="B49" s="134"/>
      <c r="C49" s="134"/>
      <c r="D49" s="134"/>
      <c r="E49" s="134">
        <v>4320</v>
      </c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3">
        <f t="shared" si="0"/>
        <v>4320</v>
      </c>
    </row>
    <row r="50" spans="1:22" ht="7.5" customHeight="1">
      <c r="A50" s="12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6"/>
    </row>
    <row r="51" spans="1:22" ht="17.25" customHeight="1">
      <c r="A51" s="38" t="s">
        <v>130</v>
      </c>
      <c r="B51" s="137">
        <f>SUM(B6:B49)</f>
        <v>457571</v>
      </c>
      <c r="C51" s="137">
        <f t="shared" ref="C51:U51" si="1">SUM(C6:C49)</f>
        <v>0</v>
      </c>
      <c r="D51" s="137">
        <f t="shared" si="1"/>
        <v>0</v>
      </c>
      <c r="E51" s="137">
        <f t="shared" si="1"/>
        <v>25824</v>
      </c>
      <c r="F51" s="137">
        <f t="shared" si="1"/>
        <v>40000</v>
      </c>
      <c r="G51" s="137">
        <f t="shared" si="1"/>
        <v>0</v>
      </c>
      <c r="H51" s="137">
        <f t="shared" si="1"/>
        <v>0</v>
      </c>
      <c r="I51" s="137">
        <f t="shared" si="1"/>
        <v>0</v>
      </c>
      <c r="J51" s="137">
        <f t="shared" si="1"/>
        <v>13650</v>
      </c>
      <c r="K51" s="137">
        <f t="shared" si="1"/>
        <v>144333</v>
      </c>
      <c r="L51" s="137">
        <f>SUM(L6:L49)</f>
        <v>0</v>
      </c>
      <c r="M51" s="137">
        <f t="shared" si="1"/>
        <v>0</v>
      </c>
      <c r="N51" s="137">
        <f t="shared" si="1"/>
        <v>20592</v>
      </c>
      <c r="O51" s="137">
        <f t="shared" si="1"/>
        <v>10374</v>
      </c>
      <c r="P51" s="137">
        <f t="shared" si="1"/>
        <v>0</v>
      </c>
      <c r="Q51" s="137">
        <f t="shared" si="1"/>
        <v>0</v>
      </c>
      <c r="R51" s="137">
        <f t="shared" si="1"/>
        <v>0</v>
      </c>
      <c r="S51" s="137">
        <f t="shared" si="1"/>
        <v>0</v>
      </c>
      <c r="T51" s="137">
        <f t="shared" si="1"/>
        <v>10374</v>
      </c>
      <c r="U51" s="137">
        <f t="shared" si="1"/>
        <v>0</v>
      </c>
      <c r="V51" s="138">
        <f>SUM(V6:V49)</f>
        <v>722718</v>
      </c>
    </row>
    <row r="52" spans="1:22">
      <c r="A52" s="10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9"/>
    </row>
    <row r="53" spans="1:22" ht="10.5" customHeight="1">
      <c r="A53" s="10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9"/>
    </row>
    <row r="54" spans="1:22" s="2" customFormat="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</row>
  </sheetData>
  <mergeCells count="2">
    <mergeCell ref="A3:A4"/>
    <mergeCell ref="B3:V3"/>
  </mergeCells>
  <pageMargins left="1" right="0.25" top="1.75" bottom="0.5" header="0.5" footer="0.25"/>
  <pageSetup paperSize="3" scale="72" orientation="landscape" r:id="rId1"/>
  <headerFooter>
    <oddHeader>&amp;L&amp;"Arial,Regular"&amp;10&amp;G
&amp;12Project: Whatcom County Library System - Administrative Services
RMC #: 2126
Date: 5 November 2021&amp;R&amp;"Arial,Regular"&amp;10CNA Tables</oddHeader>
    <oddFooter>&amp;L&amp;"Arial,Regular"&amp;10Architectural Envelope - Cost&amp;R&amp;"Arial,Regular"&amp;10Page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8D8CB-F9D2-4471-A8C0-4731E7D09F79}">
  <sheetPr>
    <pageSetUpPr fitToPage="1"/>
  </sheetPr>
  <dimension ref="A1:K61"/>
  <sheetViews>
    <sheetView view="pageLayout" zoomScale="80" zoomScaleNormal="100" zoomScaleSheetLayoutView="120" zoomScalePageLayoutView="80" workbookViewId="0">
      <selection activeCell="M38" sqref="M38"/>
    </sheetView>
  </sheetViews>
  <sheetFormatPr defaultColWidth="9.140625" defaultRowHeight="12.75"/>
  <cols>
    <col min="1" max="1" width="38" style="1" customWidth="1"/>
    <col min="2" max="4" width="6.42578125" style="19" customWidth="1"/>
    <col min="5" max="6" width="13" style="42" customWidth="1"/>
    <col min="7" max="7" width="13" style="44" customWidth="1"/>
    <col min="8" max="8" width="9.7109375" style="1" customWidth="1"/>
    <col min="9" max="10" width="13" style="1" customWidth="1"/>
    <col min="11" max="11" width="64.7109375" style="1" customWidth="1"/>
    <col min="12" max="16384" width="9.140625" style="1"/>
  </cols>
  <sheetData>
    <row r="1" spans="1:11">
      <c r="A1" s="2" t="s">
        <v>231</v>
      </c>
    </row>
    <row r="3" spans="1:11" ht="15" customHeight="1">
      <c r="A3" s="165" t="s">
        <v>1</v>
      </c>
      <c r="B3" s="165" t="s">
        <v>2</v>
      </c>
      <c r="C3" s="165" t="s">
        <v>3</v>
      </c>
      <c r="D3" s="165" t="s">
        <v>4</v>
      </c>
      <c r="E3" s="166" t="s">
        <v>5</v>
      </c>
      <c r="F3" s="165" t="s">
        <v>6</v>
      </c>
      <c r="G3" s="170" t="s">
        <v>7</v>
      </c>
      <c r="H3" s="165" t="s">
        <v>8</v>
      </c>
      <c r="I3" s="165" t="s">
        <v>9</v>
      </c>
      <c r="J3" s="165" t="s">
        <v>10</v>
      </c>
      <c r="K3" s="165" t="s">
        <v>11</v>
      </c>
    </row>
    <row r="4" spans="1:11" ht="25.35" customHeight="1">
      <c r="A4" s="165"/>
      <c r="B4" s="165"/>
      <c r="C4" s="165"/>
      <c r="D4" s="165"/>
      <c r="E4" s="165"/>
      <c r="F4" s="165"/>
      <c r="G4" s="170"/>
      <c r="H4" s="165"/>
      <c r="I4" s="165"/>
      <c r="J4" s="165"/>
      <c r="K4" s="165"/>
    </row>
    <row r="5" spans="1:11" ht="9" customHeight="1"/>
    <row r="6" spans="1:11">
      <c r="A6" s="4" t="s">
        <v>232</v>
      </c>
      <c r="B6" s="18">
        <v>25</v>
      </c>
      <c r="C6" s="18">
        <v>21</v>
      </c>
      <c r="D6" s="88">
        <f>B6-C6</f>
        <v>4</v>
      </c>
      <c r="E6" s="43" t="s">
        <v>14</v>
      </c>
      <c r="F6" s="43" t="s">
        <v>56</v>
      </c>
      <c r="G6" s="45">
        <v>6</v>
      </c>
      <c r="H6" s="3" t="s">
        <v>33</v>
      </c>
      <c r="I6" s="5">
        <v>2190</v>
      </c>
      <c r="J6" s="60">
        <f>I6*G6</f>
        <v>13140</v>
      </c>
      <c r="K6" s="3" t="s">
        <v>233</v>
      </c>
    </row>
    <row r="7" spans="1:11">
      <c r="A7" s="4" t="s">
        <v>234</v>
      </c>
      <c r="B7" s="6">
        <v>15</v>
      </c>
      <c r="C7" s="18">
        <v>21</v>
      </c>
      <c r="D7" s="88">
        <f>B7-C7</f>
        <v>-6</v>
      </c>
      <c r="E7" s="43" t="s">
        <v>14</v>
      </c>
      <c r="F7" s="43" t="s">
        <v>56</v>
      </c>
      <c r="G7" s="45">
        <v>10</v>
      </c>
      <c r="H7" s="3" t="s">
        <v>33</v>
      </c>
      <c r="I7" s="5">
        <v>550</v>
      </c>
      <c r="J7" s="60">
        <f>I7*G7</f>
        <v>5500</v>
      </c>
      <c r="K7" s="3"/>
    </row>
    <row r="8" spans="1:11">
      <c r="A8" s="4" t="s">
        <v>235</v>
      </c>
      <c r="B8" s="6">
        <v>50</v>
      </c>
      <c r="C8" s="18">
        <v>21</v>
      </c>
      <c r="D8" s="18">
        <f t="shared" ref="D8:D10" si="0">B8-C8</f>
        <v>29</v>
      </c>
      <c r="E8" s="43" t="s">
        <v>14</v>
      </c>
      <c r="F8" s="43"/>
      <c r="G8" s="45">
        <v>0</v>
      </c>
      <c r="H8" s="3" t="s">
        <v>33</v>
      </c>
      <c r="I8" s="5">
        <v>1920</v>
      </c>
      <c r="J8" s="5">
        <f t="shared" ref="J8:J10" si="1">I8*G8</f>
        <v>0</v>
      </c>
      <c r="K8" s="3"/>
    </row>
    <row r="9" spans="1:11">
      <c r="A9" s="4" t="s">
        <v>236</v>
      </c>
      <c r="B9" s="6">
        <v>15</v>
      </c>
      <c r="C9" s="18">
        <v>5</v>
      </c>
      <c r="D9" s="18">
        <f t="shared" si="0"/>
        <v>10</v>
      </c>
      <c r="E9" s="43" t="s">
        <v>62</v>
      </c>
      <c r="F9" s="43" t="s">
        <v>56</v>
      </c>
      <c r="G9" s="45">
        <v>0</v>
      </c>
      <c r="H9" s="3" t="s">
        <v>33</v>
      </c>
      <c r="I9" s="5">
        <v>4000</v>
      </c>
      <c r="J9" s="5">
        <f t="shared" si="1"/>
        <v>0</v>
      </c>
      <c r="K9" s="3" t="s">
        <v>237</v>
      </c>
    </row>
    <row r="10" spans="1:11">
      <c r="A10" s="4" t="s">
        <v>238</v>
      </c>
      <c r="B10" s="6">
        <v>15</v>
      </c>
      <c r="C10" s="18">
        <v>5</v>
      </c>
      <c r="D10" s="18">
        <f t="shared" si="0"/>
        <v>10</v>
      </c>
      <c r="E10" s="43" t="s">
        <v>62</v>
      </c>
      <c r="F10" s="43" t="s">
        <v>56</v>
      </c>
      <c r="G10" s="45">
        <v>0</v>
      </c>
      <c r="H10" s="3" t="s">
        <v>33</v>
      </c>
      <c r="I10" s="5">
        <v>3300</v>
      </c>
      <c r="J10" s="5">
        <f t="shared" si="1"/>
        <v>0</v>
      </c>
      <c r="K10" s="3" t="s">
        <v>239</v>
      </c>
    </row>
    <row r="11" spans="1:11">
      <c r="A11" s="4"/>
      <c r="B11" s="6"/>
      <c r="C11" s="18"/>
      <c r="D11" s="18"/>
      <c r="E11" s="43"/>
      <c r="F11" s="43"/>
      <c r="G11" s="45"/>
      <c r="H11" s="3"/>
      <c r="I11" s="5"/>
      <c r="J11" s="5"/>
      <c r="K11" s="3"/>
    </row>
    <row r="12" spans="1:11">
      <c r="A12" s="4" t="s">
        <v>240</v>
      </c>
      <c r="B12" s="6"/>
      <c r="C12" s="18"/>
      <c r="D12" s="18"/>
      <c r="E12" s="43"/>
      <c r="F12" s="43"/>
      <c r="G12" s="45"/>
      <c r="H12" s="3"/>
      <c r="I12" s="5"/>
      <c r="J12" s="5"/>
      <c r="K12" s="3"/>
    </row>
    <row r="13" spans="1:11">
      <c r="A13" s="36" t="s">
        <v>241</v>
      </c>
      <c r="B13" s="6">
        <v>15</v>
      </c>
      <c r="C13" s="18">
        <v>21</v>
      </c>
      <c r="D13" s="89">
        <f t="shared" ref="D13:D19" si="2">B13-C13</f>
        <v>-6</v>
      </c>
      <c r="E13" s="43" t="s">
        <v>170</v>
      </c>
      <c r="F13" s="43" t="s">
        <v>48</v>
      </c>
      <c r="G13" s="45">
        <v>2155</v>
      </c>
      <c r="H13" s="3" t="s">
        <v>15</v>
      </c>
      <c r="I13" s="5">
        <v>10.5</v>
      </c>
      <c r="J13" s="60">
        <f t="shared" ref="J13:J19" si="3">I13*G13</f>
        <v>22627.5</v>
      </c>
      <c r="K13" s="3" t="s">
        <v>242</v>
      </c>
    </row>
    <row r="14" spans="1:11">
      <c r="A14" s="33" t="s">
        <v>243</v>
      </c>
      <c r="B14" s="6">
        <v>7</v>
      </c>
      <c r="C14" s="18">
        <v>5</v>
      </c>
      <c r="D14" s="88">
        <f t="shared" si="2"/>
        <v>2</v>
      </c>
      <c r="E14" s="43" t="s">
        <v>62</v>
      </c>
      <c r="F14" s="43"/>
      <c r="G14" s="45">
        <v>11177</v>
      </c>
      <c r="H14" s="3" t="s">
        <v>15</v>
      </c>
      <c r="I14" s="5">
        <v>7.8</v>
      </c>
      <c r="J14" s="60">
        <f t="shared" si="3"/>
        <v>87180.599999999991</v>
      </c>
      <c r="K14" s="3" t="s">
        <v>244</v>
      </c>
    </row>
    <row r="15" spans="1:11">
      <c r="A15" s="33" t="s">
        <v>35</v>
      </c>
      <c r="B15" s="6">
        <v>50</v>
      </c>
      <c r="C15" s="18">
        <v>1</v>
      </c>
      <c r="D15" s="18">
        <f t="shared" si="2"/>
        <v>49</v>
      </c>
      <c r="E15" s="43"/>
      <c r="F15" s="43"/>
      <c r="G15" s="45">
        <v>0</v>
      </c>
      <c r="H15" s="3" t="s">
        <v>15</v>
      </c>
      <c r="I15" s="5">
        <v>9</v>
      </c>
      <c r="J15" s="5">
        <f t="shared" si="3"/>
        <v>0</v>
      </c>
      <c r="K15" s="3" t="s">
        <v>245</v>
      </c>
    </row>
    <row r="16" spans="1:11">
      <c r="A16" s="33" t="s">
        <v>246</v>
      </c>
      <c r="B16" s="6">
        <v>50</v>
      </c>
      <c r="C16" s="18">
        <v>1</v>
      </c>
      <c r="D16" s="18">
        <f t="shared" si="2"/>
        <v>49</v>
      </c>
      <c r="E16" s="43"/>
      <c r="F16" s="43"/>
      <c r="G16" s="45">
        <v>0</v>
      </c>
      <c r="H16" s="3" t="s">
        <v>15</v>
      </c>
      <c r="I16" s="5">
        <v>14.5</v>
      </c>
      <c r="J16" s="5">
        <f t="shared" si="3"/>
        <v>0</v>
      </c>
      <c r="K16" s="3"/>
    </row>
    <row r="17" spans="1:11">
      <c r="A17" s="33" t="s">
        <v>247</v>
      </c>
      <c r="B17" s="6">
        <v>50</v>
      </c>
      <c r="C17" s="18">
        <v>1</v>
      </c>
      <c r="D17" s="18">
        <f t="shared" si="2"/>
        <v>49</v>
      </c>
      <c r="E17" s="43"/>
      <c r="F17" s="43"/>
      <c r="G17" s="45">
        <v>0</v>
      </c>
      <c r="H17" s="3" t="s">
        <v>22</v>
      </c>
      <c r="I17" s="5">
        <v>12.6</v>
      </c>
      <c r="J17" s="5">
        <f t="shared" si="3"/>
        <v>0</v>
      </c>
      <c r="K17" s="3"/>
    </row>
    <row r="18" spans="1:11">
      <c r="A18" s="33" t="s">
        <v>248</v>
      </c>
      <c r="B18" s="6">
        <v>15</v>
      </c>
      <c r="C18" s="18">
        <v>1</v>
      </c>
      <c r="D18" s="18">
        <f t="shared" si="2"/>
        <v>14</v>
      </c>
      <c r="E18" s="43"/>
      <c r="F18" s="43"/>
      <c r="G18" s="45">
        <v>0</v>
      </c>
      <c r="H18" s="3" t="s">
        <v>22</v>
      </c>
      <c r="I18" s="5">
        <v>10.9</v>
      </c>
      <c r="J18" s="5">
        <f t="shared" si="3"/>
        <v>0</v>
      </c>
      <c r="K18" s="3"/>
    </row>
    <row r="19" spans="1:11">
      <c r="A19" s="33" t="s">
        <v>249</v>
      </c>
      <c r="B19" s="6">
        <v>15</v>
      </c>
      <c r="C19" s="18">
        <v>21</v>
      </c>
      <c r="D19" s="88">
        <f t="shared" si="2"/>
        <v>-6</v>
      </c>
      <c r="E19" s="43" t="s">
        <v>170</v>
      </c>
      <c r="F19" s="43" t="s">
        <v>48</v>
      </c>
      <c r="G19" s="45">
        <v>2570</v>
      </c>
      <c r="H19" s="3" t="s">
        <v>22</v>
      </c>
      <c r="I19" s="5">
        <v>5.5</v>
      </c>
      <c r="J19" s="60">
        <f t="shared" si="3"/>
        <v>14135</v>
      </c>
      <c r="K19" s="3" t="s">
        <v>242</v>
      </c>
    </row>
    <row r="20" spans="1:11">
      <c r="A20" s="4" t="s">
        <v>250</v>
      </c>
      <c r="B20" s="6"/>
      <c r="C20" s="18"/>
      <c r="D20" s="18"/>
      <c r="E20" s="43"/>
      <c r="F20" s="43"/>
      <c r="G20" s="45"/>
      <c r="H20" s="3"/>
      <c r="I20" s="5"/>
      <c r="J20" s="5"/>
      <c r="K20" s="3"/>
    </row>
    <row r="21" spans="1:11">
      <c r="A21" s="33" t="s">
        <v>251</v>
      </c>
      <c r="B21" s="7">
        <v>50</v>
      </c>
      <c r="C21" s="18">
        <v>21</v>
      </c>
      <c r="D21" s="18">
        <f>B21-C21</f>
        <v>29</v>
      </c>
      <c r="E21" s="43" t="s">
        <v>14</v>
      </c>
      <c r="F21" s="43"/>
      <c r="G21" s="45"/>
      <c r="H21" s="3" t="s">
        <v>15</v>
      </c>
      <c r="I21" s="5">
        <v>9.8000000000000007</v>
      </c>
      <c r="J21" s="5">
        <f>I21*G21</f>
        <v>0</v>
      </c>
      <c r="K21" s="3"/>
    </row>
    <row r="22" spans="1:11">
      <c r="A22" s="33" t="s">
        <v>252</v>
      </c>
      <c r="B22" s="8">
        <v>8</v>
      </c>
      <c r="C22" s="18">
        <v>21</v>
      </c>
      <c r="D22" s="89">
        <f>B22-C22</f>
        <v>-13</v>
      </c>
      <c r="E22" s="43" t="s">
        <v>14</v>
      </c>
      <c r="F22" s="43" t="s">
        <v>253</v>
      </c>
      <c r="G22" s="45">
        <v>2357</v>
      </c>
      <c r="H22" s="3" t="s">
        <v>15</v>
      </c>
      <c r="I22" s="5">
        <v>1.65</v>
      </c>
      <c r="J22" s="60">
        <f>I22*G22</f>
        <v>3889.0499999999997</v>
      </c>
      <c r="K22" s="3"/>
    </row>
    <row r="23" spans="1:11">
      <c r="A23" s="33" t="s">
        <v>254</v>
      </c>
      <c r="B23" s="8">
        <v>20</v>
      </c>
      <c r="C23" s="18">
        <v>21</v>
      </c>
      <c r="D23" s="89">
        <f>B23-C23</f>
        <v>-1</v>
      </c>
      <c r="E23" s="43" t="s">
        <v>14</v>
      </c>
      <c r="F23" s="43" t="s">
        <v>56</v>
      </c>
      <c r="G23" s="45">
        <v>11500</v>
      </c>
      <c r="H23" s="3" t="s">
        <v>15</v>
      </c>
      <c r="I23" s="5">
        <v>5.65</v>
      </c>
      <c r="J23" s="60">
        <f>I23*G23</f>
        <v>64975.000000000007</v>
      </c>
      <c r="K23" s="3" t="s">
        <v>255</v>
      </c>
    </row>
    <row r="24" spans="1:11">
      <c r="A24" s="4" t="s">
        <v>133</v>
      </c>
      <c r="B24" s="7"/>
      <c r="C24" s="18"/>
      <c r="D24" s="18"/>
      <c r="E24" s="43"/>
      <c r="F24" s="43"/>
      <c r="G24" s="45"/>
      <c r="H24" s="3"/>
      <c r="I24" s="5"/>
      <c r="J24" s="5"/>
      <c r="K24" s="3"/>
    </row>
    <row r="25" spans="1:11">
      <c r="A25" s="33" t="s">
        <v>256</v>
      </c>
      <c r="B25" s="8">
        <v>30</v>
      </c>
      <c r="C25" s="18">
        <v>1</v>
      </c>
      <c r="D25" s="20">
        <f t="shared" ref="D25:D30" si="4">B25-C25</f>
        <v>29</v>
      </c>
      <c r="E25" s="43"/>
      <c r="F25" s="43"/>
      <c r="G25" s="45">
        <v>0</v>
      </c>
      <c r="H25" s="3" t="s">
        <v>15</v>
      </c>
      <c r="I25" s="5">
        <v>16</v>
      </c>
      <c r="J25" s="5">
        <f t="shared" ref="J25:J30" si="5">I25*G25</f>
        <v>0</v>
      </c>
      <c r="K25" s="3" t="s">
        <v>257</v>
      </c>
    </row>
    <row r="26" spans="1:11">
      <c r="A26" s="33" t="s">
        <v>253</v>
      </c>
      <c r="B26" s="8">
        <v>8</v>
      </c>
      <c r="C26" s="18">
        <v>21</v>
      </c>
      <c r="D26" s="89">
        <f t="shared" si="4"/>
        <v>-13</v>
      </c>
      <c r="E26" s="43"/>
      <c r="F26" s="43" t="s">
        <v>253</v>
      </c>
      <c r="G26" s="45">
        <v>22162</v>
      </c>
      <c r="H26" s="3" t="s">
        <v>15</v>
      </c>
      <c r="I26" s="5">
        <v>2</v>
      </c>
      <c r="J26" s="60">
        <f t="shared" si="5"/>
        <v>44324</v>
      </c>
      <c r="K26" s="3"/>
    </row>
    <row r="27" spans="1:11" ht="13.5" customHeight="1">
      <c r="A27" s="4" t="s">
        <v>258</v>
      </c>
      <c r="B27" s="7">
        <v>25</v>
      </c>
      <c r="C27" s="18">
        <v>11</v>
      </c>
      <c r="D27" s="18">
        <f t="shared" si="4"/>
        <v>14</v>
      </c>
      <c r="E27" s="43" t="s">
        <v>170</v>
      </c>
      <c r="F27" s="43" t="s">
        <v>259</v>
      </c>
      <c r="G27" s="45">
        <v>0</v>
      </c>
      <c r="H27" s="3" t="s">
        <v>15</v>
      </c>
      <c r="I27" s="5">
        <v>12.8</v>
      </c>
      <c r="J27" s="5">
        <f t="shared" si="5"/>
        <v>0</v>
      </c>
      <c r="K27" s="3" t="s">
        <v>260</v>
      </c>
    </row>
    <row r="28" spans="1:11">
      <c r="A28" s="4" t="s">
        <v>261</v>
      </c>
      <c r="B28" s="7">
        <v>20</v>
      </c>
      <c r="C28" s="18">
        <v>21</v>
      </c>
      <c r="D28" s="88">
        <f t="shared" si="4"/>
        <v>-1</v>
      </c>
      <c r="E28" s="43" t="s">
        <v>170</v>
      </c>
      <c r="F28" s="43" t="s">
        <v>48</v>
      </c>
      <c r="G28" s="45">
        <v>33</v>
      </c>
      <c r="H28" s="3" t="s">
        <v>22</v>
      </c>
      <c r="I28" s="5">
        <f>390+370</f>
        <v>760</v>
      </c>
      <c r="J28" s="60">
        <f t="shared" si="5"/>
        <v>25080</v>
      </c>
      <c r="K28" s="3" t="s">
        <v>262</v>
      </c>
    </row>
    <row r="29" spans="1:11">
      <c r="A29" s="4" t="s">
        <v>263</v>
      </c>
      <c r="B29" s="8">
        <v>20</v>
      </c>
      <c r="C29" s="18">
        <v>21</v>
      </c>
      <c r="D29" s="88">
        <f t="shared" si="4"/>
        <v>-1</v>
      </c>
      <c r="E29" s="43" t="s">
        <v>170</v>
      </c>
      <c r="F29" s="43" t="s">
        <v>48</v>
      </c>
      <c r="G29" s="45">
        <v>50</v>
      </c>
      <c r="H29" s="3" t="s">
        <v>22</v>
      </c>
      <c r="I29" s="5">
        <v>212</v>
      </c>
      <c r="J29" s="60">
        <f t="shared" si="5"/>
        <v>10600</v>
      </c>
      <c r="K29" s="3" t="s">
        <v>264</v>
      </c>
    </row>
    <row r="30" spans="1:11" ht="26.25" customHeight="1">
      <c r="A30" s="4" t="s">
        <v>265</v>
      </c>
      <c r="B30" s="8">
        <v>20</v>
      </c>
      <c r="C30" s="90">
        <v>21</v>
      </c>
      <c r="D30" s="123">
        <f t="shared" si="4"/>
        <v>-1</v>
      </c>
      <c r="E30" s="43" t="s">
        <v>14</v>
      </c>
      <c r="F30" s="43" t="s">
        <v>48</v>
      </c>
      <c r="G30" s="45">
        <v>1</v>
      </c>
      <c r="H30" s="3" t="s">
        <v>33</v>
      </c>
      <c r="I30" s="5">
        <v>1025</v>
      </c>
      <c r="J30" s="60">
        <f t="shared" si="5"/>
        <v>1025</v>
      </c>
      <c r="K30" s="3" t="s">
        <v>266</v>
      </c>
    </row>
    <row r="31" spans="1:11">
      <c r="A31" s="4" t="s">
        <v>267</v>
      </c>
      <c r="B31" s="8"/>
      <c r="C31" s="18"/>
      <c r="D31" s="18"/>
      <c r="E31" s="43"/>
      <c r="F31" s="43"/>
      <c r="G31" s="45"/>
      <c r="H31" s="3"/>
      <c r="I31" s="5"/>
      <c r="J31" s="5"/>
      <c r="K31" s="3"/>
    </row>
    <row r="32" spans="1:11">
      <c r="A32" s="33" t="s">
        <v>268</v>
      </c>
      <c r="B32" s="8">
        <v>7</v>
      </c>
      <c r="C32" s="18">
        <v>21</v>
      </c>
      <c r="D32" s="88">
        <f t="shared" ref="D32:D42" si="6">B32-C32</f>
        <v>-14</v>
      </c>
      <c r="E32" s="43" t="s">
        <v>170</v>
      </c>
      <c r="F32" s="43" t="s">
        <v>259</v>
      </c>
      <c r="G32" s="45">
        <v>7</v>
      </c>
      <c r="H32" s="3" t="s">
        <v>269</v>
      </c>
      <c r="I32" s="5">
        <v>490</v>
      </c>
      <c r="J32" s="60">
        <f t="shared" ref="J32:J42" si="7">I32*G32</f>
        <v>3430</v>
      </c>
      <c r="K32" s="3" t="s">
        <v>270</v>
      </c>
    </row>
    <row r="33" spans="1:11">
      <c r="A33" s="33" t="s">
        <v>271</v>
      </c>
      <c r="B33" s="7">
        <v>15</v>
      </c>
      <c r="C33" s="18">
        <v>21</v>
      </c>
      <c r="D33" s="88">
        <f t="shared" si="6"/>
        <v>-6</v>
      </c>
      <c r="E33" s="43" t="s">
        <v>14</v>
      </c>
      <c r="F33" s="43" t="s">
        <v>259</v>
      </c>
      <c r="G33" s="45">
        <v>7</v>
      </c>
      <c r="H33" s="3" t="s">
        <v>33</v>
      </c>
      <c r="I33" s="5">
        <v>1066</v>
      </c>
      <c r="J33" s="60">
        <f t="shared" si="7"/>
        <v>7462</v>
      </c>
      <c r="K33" s="3" t="s">
        <v>272</v>
      </c>
    </row>
    <row r="34" spans="1:11">
      <c r="A34" s="33" t="s">
        <v>273</v>
      </c>
      <c r="B34" s="8">
        <v>15</v>
      </c>
      <c r="C34" s="18">
        <v>21</v>
      </c>
      <c r="D34" s="88">
        <f t="shared" si="6"/>
        <v>-6</v>
      </c>
      <c r="E34" s="43" t="s">
        <v>14</v>
      </c>
      <c r="F34" s="43" t="s">
        <v>259</v>
      </c>
      <c r="G34" s="45">
        <v>5</v>
      </c>
      <c r="H34" s="3" t="s">
        <v>33</v>
      </c>
      <c r="I34" s="5">
        <v>1025</v>
      </c>
      <c r="J34" s="60">
        <f t="shared" si="7"/>
        <v>5125</v>
      </c>
      <c r="K34" s="3" t="s">
        <v>272</v>
      </c>
    </row>
    <row r="35" spans="1:11" ht="25.5">
      <c r="A35" s="80" t="s">
        <v>274</v>
      </c>
      <c r="B35" s="91">
        <v>15</v>
      </c>
      <c r="C35" s="18">
        <v>21</v>
      </c>
      <c r="D35" s="18">
        <f t="shared" si="6"/>
        <v>-6</v>
      </c>
      <c r="E35" s="18" t="s">
        <v>14</v>
      </c>
      <c r="F35" s="18" t="s">
        <v>259</v>
      </c>
      <c r="G35" s="92"/>
      <c r="H35" s="3" t="s">
        <v>33</v>
      </c>
      <c r="I35" s="5"/>
      <c r="J35" s="5"/>
      <c r="K35" s="3" t="s">
        <v>275</v>
      </c>
    </row>
    <row r="36" spans="1:11">
      <c r="A36" s="4" t="s">
        <v>276</v>
      </c>
      <c r="B36" s="7">
        <v>15</v>
      </c>
      <c r="C36" s="18">
        <v>10</v>
      </c>
      <c r="D36" s="88">
        <f t="shared" si="6"/>
        <v>5</v>
      </c>
      <c r="E36" s="43" t="s">
        <v>62</v>
      </c>
      <c r="F36" s="43"/>
      <c r="G36" s="45">
        <v>2</v>
      </c>
      <c r="H36" s="3" t="s">
        <v>33</v>
      </c>
      <c r="I36" s="5">
        <v>4350</v>
      </c>
      <c r="J36" s="60">
        <f t="shared" si="7"/>
        <v>8700</v>
      </c>
      <c r="K36" s="3" t="s">
        <v>277</v>
      </c>
    </row>
    <row r="37" spans="1:11">
      <c r="A37" s="4" t="s">
        <v>278</v>
      </c>
      <c r="B37" s="6">
        <v>20</v>
      </c>
      <c r="C37" s="18">
        <v>1</v>
      </c>
      <c r="D37" s="18">
        <f t="shared" si="6"/>
        <v>19</v>
      </c>
      <c r="E37" s="43"/>
      <c r="F37" s="43"/>
      <c r="G37" s="45"/>
      <c r="H37" s="3" t="s">
        <v>15</v>
      </c>
      <c r="I37" s="5">
        <v>18.5</v>
      </c>
      <c r="J37" s="5">
        <f t="shared" si="7"/>
        <v>0</v>
      </c>
      <c r="K37" s="3"/>
    </row>
    <row r="38" spans="1:11">
      <c r="A38" s="4" t="s">
        <v>279</v>
      </c>
      <c r="B38" s="7">
        <v>12</v>
      </c>
      <c r="C38" s="18">
        <v>1</v>
      </c>
      <c r="D38" s="18">
        <f t="shared" si="6"/>
        <v>11</v>
      </c>
      <c r="E38" s="43"/>
      <c r="F38" s="43" t="s">
        <v>280</v>
      </c>
      <c r="G38" s="45"/>
      <c r="H38" s="3" t="s">
        <v>269</v>
      </c>
      <c r="I38" s="5">
        <v>50000</v>
      </c>
      <c r="J38" s="5">
        <f t="shared" si="7"/>
        <v>0</v>
      </c>
      <c r="K38" s="3" t="s">
        <v>257</v>
      </c>
    </row>
    <row r="39" spans="1:11">
      <c r="A39" s="4" t="s">
        <v>281</v>
      </c>
      <c r="B39" s="7">
        <v>12</v>
      </c>
      <c r="C39" s="18">
        <v>1</v>
      </c>
      <c r="D39" s="18">
        <f t="shared" si="6"/>
        <v>11</v>
      </c>
      <c r="E39" s="43"/>
      <c r="F39" s="43" t="s">
        <v>56</v>
      </c>
      <c r="G39" s="45"/>
      <c r="H39" s="3" t="s">
        <v>15</v>
      </c>
      <c r="I39" s="5">
        <v>12.5</v>
      </c>
      <c r="J39" s="5">
        <f t="shared" si="7"/>
        <v>0</v>
      </c>
      <c r="K39" s="3" t="s">
        <v>282</v>
      </c>
    </row>
    <row r="40" spans="1:11">
      <c r="A40" s="4" t="s">
        <v>283</v>
      </c>
      <c r="B40" s="7">
        <v>0</v>
      </c>
      <c r="C40" s="18">
        <v>0</v>
      </c>
      <c r="D40" s="88">
        <v>0</v>
      </c>
      <c r="E40" s="43"/>
      <c r="F40" s="43"/>
      <c r="G40" s="45">
        <v>40</v>
      </c>
      <c r="H40" s="3" t="s">
        <v>284</v>
      </c>
      <c r="I40" s="5">
        <v>55</v>
      </c>
      <c r="J40" s="60">
        <f t="shared" si="7"/>
        <v>2200</v>
      </c>
      <c r="K40" s="3" t="s">
        <v>285</v>
      </c>
    </row>
    <row r="41" spans="1:11">
      <c r="A41" s="4" t="s">
        <v>286</v>
      </c>
      <c r="B41" s="7"/>
      <c r="C41" s="18"/>
      <c r="D41" s="18"/>
      <c r="E41" s="43"/>
      <c r="F41" s="43"/>
      <c r="G41" s="45"/>
      <c r="H41" s="3" t="s">
        <v>284</v>
      </c>
      <c r="I41" s="5">
        <v>48</v>
      </c>
      <c r="J41" s="5">
        <f t="shared" si="7"/>
        <v>0</v>
      </c>
      <c r="K41" s="3"/>
    </row>
    <row r="42" spans="1:11">
      <c r="A42" s="4" t="s">
        <v>287</v>
      </c>
      <c r="B42" s="7">
        <v>15</v>
      </c>
      <c r="C42" s="18">
        <v>21</v>
      </c>
      <c r="D42" s="88">
        <f t="shared" si="6"/>
        <v>-6</v>
      </c>
      <c r="E42" s="43" t="s">
        <v>62</v>
      </c>
      <c r="F42" s="43" t="s">
        <v>48</v>
      </c>
      <c r="G42" s="45">
        <v>4</v>
      </c>
      <c r="H42" s="3" t="s">
        <v>33</v>
      </c>
      <c r="I42" s="5">
        <v>1200</v>
      </c>
      <c r="J42" s="60">
        <f t="shared" si="7"/>
        <v>4800</v>
      </c>
      <c r="K42" s="3" t="s">
        <v>288</v>
      </c>
    </row>
    <row r="43" spans="1:11">
      <c r="A43" s="10"/>
      <c r="B43" s="13"/>
      <c r="G43" s="46"/>
      <c r="I43" s="9"/>
      <c r="J43" s="9"/>
    </row>
    <row r="44" spans="1:11">
      <c r="A44" s="10"/>
      <c r="B44" s="17"/>
      <c r="G44" s="46"/>
      <c r="I44" s="9"/>
      <c r="J44" s="9"/>
    </row>
    <row r="45" spans="1:11">
      <c r="A45" s="12"/>
      <c r="B45" s="17"/>
      <c r="G45" s="46"/>
      <c r="I45" s="9"/>
      <c r="J45" s="9"/>
    </row>
    <row r="46" spans="1:11">
      <c r="A46" s="10"/>
      <c r="B46" s="13"/>
      <c r="G46" s="46"/>
      <c r="I46" s="9"/>
      <c r="J46" s="9"/>
    </row>
    <row r="47" spans="1:11">
      <c r="A47" s="10"/>
      <c r="B47" s="13"/>
      <c r="G47" s="46"/>
      <c r="I47" s="9"/>
      <c r="J47" s="9"/>
    </row>
    <row r="48" spans="1:11">
      <c r="A48" s="10"/>
      <c r="B48" s="13"/>
      <c r="G48" s="46"/>
      <c r="I48" s="9"/>
      <c r="J48" s="9"/>
    </row>
    <row r="49" spans="1:10">
      <c r="A49" s="12"/>
      <c r="B49" s="17"/>
      <c r="G49" s="46"/>
      <c r="I49" s="9"/>
      <c r="J49" s="9"/>
    </row>
    <row r="50" spans="1:10">
      <c r="A50" s="12"/>
      <c r="B50" s="17"/>
      <c r="G50" s="46"/>
      <c r="I50" s="9"/>
      <c r="J50" s="9"/>
    </row>
    <row r="51" spans="1:10">
      <c r="A51" s="10"/>
      <c r="B51" s="17"/>
      <c r="G51" s="46"/>
      <c r="I51" s="9"/>
      <c r="J51" s="9"/>
    </row>
    <row r="52" spans="1:10">
      <c r="A52" s="10"/>
      <c r="B52" s="11"/>
      <c r="G52" s="46"/>
      <c r="I52" s="9"/>
      <c r="J52" s="9"/>
    </row>
    <row r="53" spans="1:10">
      <c r="A53" s="14"/>
      <c r="B53" s="16"/>
      <c r="G53" s="46"/>
      <c r="I53" s="9"/>
      <c r="J53" s="9"/>
    </row>
    <row r="54" spans="1:10">
      <c r="A54" s="15"/>
      <c r="B54" s="11"/>
      <c r="G54" s="46"/>
      <c r="I54" s="9"/>
      <c r="J54" s="9"/>
    </row>
    <row r="55" spans="1:10">
      <c r="A55" s="15"/>
      <c r="B55" s="11"/>
      <c r="G55" s="46"/>
      <c r="I55" s="9"/>
      <c r="J55" s="9"/>
    </row>
    <row r="56" spans="1:10">
      <c r="A56" s="14"/>
      <c r="B56" s="11"/>
      <c r="G56" s="46"/>
      <c r="I56" s="9"/>
      <c r="J56" s="9"/>
    </row>
    <row r="57" spans="1:10">
      <c r="A57" s="14"/>
      <c r="B57" s="11"/>
      <c r="G57" s="46"/>
      <c r="I57" s="9"/>
      <c r="J57" s="9"/>
    </row>
    <row r="58" spans="1:10">
      <c r="A58" s="15"/>
      <c r="B58" s="11"/>
      <c r="G58" s="46"/>
      <c r="I58" s="9"/>
      <c r="J58" s="9"/>
    </row>
    <row r="59" spans="1:10">
      <c r="A59" s="15"/>
      <c r="B59" s="11"/>
      <c r="G59" s="46"/>
      <c r="I59" s="9"/>
      <c r="J59" s="9"/>
    </row>
    <row r="60" spans="1:10">
      <c r="A60" s="14"/>
      <c r="B60" s="11"/>
      <c r="G60" s="46"/>
      <c r="I60" s="9"/>
      <c r="J60" s="9"/>
    </row>
    <row r="61" spans="1:10">
      <c r="G61" s="46"/>
      <c r="I61" s="9"/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</mergeCells>
  <pageMargins left="1" right="0.25" top="1.75" bottom="0.5" header="0.5" footer="0.25"/>
  <pageSetup paperSize="3" orientation="landscape" r:id="rId1"/>
  <headerFooter>
    <oddHeader>&amp;L&amp;"Arial,Regular"&amp;10&amp;G
&amp;12Project: Whatcom County Library System - Administrative Services
RMC #: 2126
Date: 5 November 2021&amp;R&amp;"Arial,Regular"&amp;10CNA Tables</oddHeader>
    <oddFooter>&amp;L&amp;"Arial,Regular"&amp;10Architectural Interiors - Inventory&amp;R&amp;"Arial,Regular"&amp;10Page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DCAED-25B2-4517-AC55-B5676B3C77FA}">
  <sheetPr>
    <pageSetUpPr fitToPage="1"/>
  </sheetPr>
  <dimension ref="A1:V53"/>
  <sheetViews>
    <sheetView view="pageLayout" zoomScale="70" zoomScaleNormal="100" zoomScalePageLayoutView="70" workbookViewId="0">
      <selection activeCell="V45" sqref="V45"/>
    </sheetView>
  </sheetViews>
  <sheetFormatPr defaultColWidth="14" defaultRowHeight="12.75"/>
  <cols>
    <col min="1" max="1" width="38.5703125" style="1" customWidth="1"/>
    <col min="2" max="3" width="13.85546875" style="62" customWidth="1"/>
    <col min="4" max="4" width="11.5703125" style="62" customWidth="1"/>
    <col min="5" max="5" width="13.7109375" style="62" customWidth="1"/>
    <col min="6" max="9" width="11" style="62" customWidth="1"/>
    <col min="10" max="12" width="13.28515625" style="62" customWidth="1"/>
    <col min="13" max="16" width="11.140625" style="62" customWidth="1"/>
    <col min="17" max="19" width="12.85546875" style="62" customWidth="1"/>
    <col min="20" max="21" width="11.140625" style="62" customWidth="1"/>
    <col min="22" max="22" width="15.85546875" style="1" customWidth="1"/>
    <col min="23" max="16384" width="14" style="1"/>
  </cols>
  <sheetData>
    <row r="1" spans="1:22">
      <c r="A1" s="2" t="s">
        <v>289</v>
      </c>
    </row>
    <row r="3" spans="1:22" ht="15" customHeight="1">
      <c r="A3" s="169" t="s">
        <v>1</v>
      </c>
      <c r="B3" s="165" t="s">
        <v>108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2" s="19" customFormat="1" ht="25.5">
      <c r="A4" s="169"/>
      <c r="B4" s="61" t="s">
        <v>109</v>
      </c>
      <c r="C4" s="61" t="s">
        <v>110</v>
      </c>
      <c r="D4" s="61" t="s">
        <v>111</v>
      </c>
      <c r="E4" s="61" t="s">
        <v>112</v>
      </c>
      <c r="F4" s="61" t="s">
        <v>113</v>
      </c>
      <c r="G4" s="61" t="s">
        <v>114</v>
      </c>
      <c r="H4" s="61" t="s">
        <v>115</v>
      </c>
      <c r="I4" s="61" t="s">
        <v>116</v>
      </c>
      <c r="J4" s="61" t="s">
        <v>117</v>
      </c>
      <c r="K4" s="61" t="s">
        <v>118</v>
      </c>
      <c r="L4" s="61" t="s">
        <v>119</v>
      </c>
      <c r="M4" s="61" t="s">
        <v>120</v>
      </c>
      <c r="N4" s="61" t="s">
        <v>121</v>
      </c>
      <c r="O4" s="61" t="s">
        <v>122</v>
      </c>
      <c r="P4" s="61" t="s">
        <v>123</v>
      </c>
      <c r="Q4" s="61" t="s">
        <v>124</v>
      </c>
      <c r="R4" s="61" t="s">
        <v>125</v>
      </c>
      <c r="S4" s="61" t="s">
        <v>126</v>
      </c>
      <c r="T4" s="61" t="s">
        <v>127</v>
      </c>
      <c r="U4" s="61" t="s">
        <v>128</v>
      </c>
      <c r="V4" s="51" t="s">
        <v>129</v>
      </c>
    </row>
    <row r="5" spans="1:22" ht="9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96"/>
    </row>
    <row r="6" spans="1:22" ht="18" customHeight="1">
      <c r="A6" s="4" t="s">
        <v>290</v>
      </c>
      <c r="B6" s="139"/>
      <c r="C6" s="140"/>
      <c r="D6" s="140"/>
      <c r="E6" s="140">
        <v>13140</v>
      </c>
      <c r="F6" s="140"/>
      <c r="G6" s="140"/>
      <c r="H6" s="140"/>
      <c r="I6" s="140"/>
      <c r="J6" s="140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3">
        <f>SUM(B6:U6)</f>
        <v>13140</v>
      </c>
    </row>
    <row r="7" spans="1:22" ht="18" customHeight="1">
      <c r="A7" s="4" t="s">
        <v>234</v>
      </c>
      <c r="B7" s="140">
        <v>5500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>
        <v>5500</v>
      </c>
      <c r="R7" s="140"/>
      <c r="S7" s="140"/>
      <c r="T7" s="140"/>
      <c r="U7" s="140"/>
      <c r="V7" s="133">
        <f t="shared" ref="V7:V42" si="0">SUM(B7:U7)</f>
        <v>11000</v>
      </c>
    </row>
    <row r="8" spans="1:22" ht="18" customHeight="1">
      <c r="A8" s="4" t="s">
        <v>291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33">
        <f t="shared" si="0"/>
        <v>0</v>
      </c>
    </row>
    <row r="9" spans="1:22" ht="18" customHeight="1">
      <c r="A9" s="4" t="s">
        <v>236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33">
        <f t="shared" si="0"/>
        <v>0</v>
      </c>
    </row>
    <row r="10" spans="1:22" ht="18" customHeight="1">
      <c r="A10" s="4" t="s">
        <v>238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33">
        <f t="shared" si="0"/>
        <v>0</v>
      </c>
    </row>
    <row r="11" spans="1:22" ht="18" customHeight="1">
      <c r="A11" s="4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33">
        <f t="shared" si="0"/>
        <v>0</v>
      </c>
    </row>
    <row r="12" spans="1:22" ht="18" customHeight="1">
      <c r="A12" s="4" t="s">
        <v>240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33">
        <f t="shared" si="0"/>
        <v>0</v>
      </c>
    </row>
    <row r="13" spans="1:22" ht="18" customHeight="1">
      <c r="A13" s="36" t="s">
        <v>292</v>
      </c>
      <c r="B13" s="140"/>
      <c r="C13" s="140">
        <v>22628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>
        <v>22628</v>
      </c>
      <c r="T13" s="140"/>
      <c r="U13" s="140"/>
      <c r="V13" s="133">
        <f t="shared" si="0"/>
        <v>45256</v>
      </c>
    </row>
    <row r="14" spans="1:22" ht="18" customHeight="1">
      <c r="A14" s="33" t="s">
        <v>293</v>
      </c>
      <c r="B14" s="140"/>
      <c r="C14" s="140">
        <v>87181</v>
      </c>
      <c r="D14" s="140"/>
      <c r="E14" s="140"/>
      <c r="F14" s="140"/>
      <c r="G14" s="140"/>
      <c r="H14" s="140"/>
      <c r="I14" s="140"/>
      <c r="J14" s="140">
        <v>87181</v>
      </c>
      <c r="K14" s="140"/>
      <c r="L14" s="140"/>
      <c r="M14" s="140"/>
      <c r="N14" s="140"/>
      <c r="O14" s="140"/>
      <c r="P14" s="140"/>
      <c r="Q14" s="140">
        <v>87181</v>
      </c>
      <c r="R14" s="140"/>
      <c r="S14" s="140"/>
      <c r="T14" s="140"/>
      <c r="U14" s="140"/>
      <c r="V14" s="133">
        <f t="shared" si="0"/>
        <v>261543</v>
      </c>
    </row>
    <row r="15" spans="1:22" ht="18" customHeight="1">
      <c r="A15" s="33" t="s">
        <v>35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33">
        <f t="shared" si="0"/>
        <v>0</v>
      </c>
    </row>
    <row r="16" spans="1:22" ht="18" customHeight="1">
      <c r="A16" s="33" t="s">
        <v>246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33">
        <f t="shared" si="0"/>
        <v>0</v>
      </c>
    </row>
    <row r="17" spans="1:22" ht="18" customHeight="1">
      <c r="A17" s="33" t="s">
        <v>247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33">
        <f t="shared" si="0"/>
        <v>0</v>
      </c>
    </row>
    <row r="18" spans="1:22" ht="18" customHeight="1">
      <c r="A18" s="33" t="s">
        <v>248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33">
        <f t="shared" si="0"/>
        <v>0</v>
      </c>
    </row>
    <row r="19" spans="1:22" ht="18" customHeight="1">
      <c r="A19" s="33" t="s">
        <v>294</v>
      </c>
      <c r="B19" s="140"/>
      <c r="C19" s="140">
        <v>14135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>
        <v>14135</v>
      </c>
      <c r="T19" s="140"/>
      <c r="U19" s="140"/>
      <c r="V19" s="133">
        <f t="shared" si="0"/>
        <v>28270</v>
      </c>
    </row>
    <row r="20" spans="1:22" ht="18" customHeight="1">
      <c r="A20" s="4" t="s">
        <v>250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33">
        <f t="shared" si="0"/>
        <v>0</v>
      </c>
    </row>
    <row r="21" spans="1:22" ht="18" customHeight="1">
      <c r="A21" s="33" t="s">
        <v>251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33">
        <f t="shared" si="0"/>
        <v>0</v>
      </c>
    </row>
    <row r="22" spans="1:22" ht="18" customHeight="1">
      <c r="A22" s="33" t="s">
        <v>295</v>
      </c>
      <c r="B22" s="140">
        <v>3889</v>
      </c>
      <c r="C22" s="140"/>
      <c r="D22" s="140"/>
      <c r="E22" s="140"/>
      <c r="F22" s="140"/>
      <c r="G22" s="140"/>
      <c r="H22" s="140"/>
      <c r="I22" s="140"/>
      <c r="J22" s="140">
        <v>3889</v>
      </c>
      <c r="K22" s="140"/>
      <c r="L22" s="140"/>
      <c r="M22" s="140"/>
      <c r="N22" s="140"/>
      <c r="O22" s="140"/>
      <c r="P22" s="140"/>
      <c r="Q22" s="140"/>
      <c r="R22" s="140">
        <v>3889</v>
      </c>
      <c r="S22" s="140"/>
      <c r="T22" s="140"/>
      <c r="U22" s="140"/>
      <c r="V22" s="133">
        <f t="shared" si="0"/>
        <v>11667</v>
      </c>
    </row>
    <row r="23" spans="1:22" ht="18" customHeight="1">
      <c r="A23" s="33" t="s">
        <v>296</v>
      </c>
      <c r="B23" s="140">
        <v>64975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33">
        <f t="shared" si="0"/>
        <v>64975</v>
      </c>
    </row>
    <row r="24" spans="1:22" ht="18" customHeight="1">
      <c r="A24" s="4" t="s">
        <v>133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33">
        <f t="shared" si="0"/>
        <v>0</v>
      </c>
    </row>
    <row r="25" spans="1:22" ht="18" customHeight="1">
      <c r="A25" s="33" t="s">
        <v>256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33">
        <f t="shared" si="0"/>
        <v>0</v>
      </c>
    </row>
    <row r="26" spans="1:22" ht="18" customHeight="1">
      <c r="A26" s="33" t="s">
        <v>253</v>
      </c>
      <c r="B26" s="140">
        <v>44324</v>
      </c>
      <c r="C26" s="140"/>
      <c r="D26" s="140"/>
      <c r="E26" s="140"/>
      <c r="F26" s="140"/>
      <c r="G26" s="140"/>
      <c r="H26" s="140"/>
      <c r="I26" s="140"/>
      <c r="J26" s="140">
        <v>44324</v>
      </c>
      <c r="K26" s="140"/>
      <c r="L26" s="140"/>
      <c r="M26" s="140"/>
      <c r="N26" s="140"/>
      <c r="O26" s="140"/>
      <c r="P26" s="140"/>
      <c r="Q26" s="140"/>
      <c r="R26" s="140">
        <v>44324</v>
      </c>
      <c r="S26" s="140"/>
      <c r="T26" s="140"/>
      <c r="U26" s="140"/>
      <c r="V26" s="133">
        <f t="shared" si="0"/>
        <v>132972</v>
      </c>
    </row>
    <row r="27" spans="1:22" ht="18" customHeight="1">
      <c r="A27" s="4" t="s">
        <v>297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33">
        <f t="shared" si="0"/>
        <v>0</v>
      </c>
    </row>
    <row r="28" spans="1:22" ht="18" customHeight="1">
      <c r="A28" s="4" t="s">
        <v>261</v>
      </c>
      <c r="B28" s="140">
        <v>25080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33">
        <f t="shared" si="0"/>
        <v>25080</v>
      </c>
    </row>
    <row r="29" spans="1:22" ht="18" customHeight="1">
      <c r="A29" s="4" t="s">
        <v>298</v>
      </c>
      <c r="B29" s="140">
        <v>10600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33">
        <f t="shared" si="0"/>
        <v>10600</v>
      </c>
    </row>
    <row r="30" spans="1:22" ht="26.25" customHeight="1">
      <c r="A30" s="4" t="s">
        <v>299</v>
      </c>
      <c r="B30" s="140">
        <v>1025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33">
        <f t="shared" si="0"/>
        <v>1025</v>
      </c>
    </row>
    <row r="31" spans="1:22" ht="18" customHeight="1">
      <c r="A31" s="4" t="s">
        <v>300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33">
        <f t="shared" si="0"/>
        <v>0</v>
      </c>
    </row>
    <row r="32" spans="1:22" ht="18" customHeight="1">
      <c r="A32" s="33" t="s">
        <v>301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>
        <v>3430</v>
      </c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33">
        <f t="shared" si="0"/>
        <v>3430</v>
      </c>
    </row>
    <row r="33" spans="1:22" ht="18" customHeight="1">
      <c r="A33" s="33" t="s">
        <v>302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>
        <v>7462</v>
      </c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33">
        <f t="shared" si="0"/>
        <v>7462</v>
      </c>
    </row>
    <row r="34" spans="1:22" ht="18" customHeight="1">
      <c r="A34" s="33" t="s">
        <v>303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>
        <v>5125</v>
      </c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33">
        <f t="shared" si="0"/>
        <v>5125</v>
      </c>
    </row>
    <row r="35" spans="1:22" ht="18" customHeight="1">
      <c r="A35" s="33" t="s">
        <v>274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33">
        <f t="shared" si="0"/>
        <v>0</v>
      </c>
    </row>
    <row r="36" spans="1:22" ht="18" customHeight="1">
      <c r="A36" s="4" t="s">
        <v>304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>
        <v>8700</v>
      </c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33">
        <f t="shared" si="0"/>
        <v>8700</v>
      </c>
    </row>
    <row r="37" spans="1:22" ht="18" customHeight="1">
      <c r="A37" s="4" t="s">
        <v>278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33">
        <f t="shared" si="0"/>
        <v>0</v>
      </c>
    </row>
    <row r="38" spans="1:22" ht="18" customHeight="1">
      <c r="A38" s="4" t="s">
        <v>279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33">
        <f t="shared" si="0"/>
        <v>0</v>
      </c>
    </row>
    <row r="39" spans="1:22" ht="18" customHeight="1">
      <c r="A39" s="4" t="s">
        <v>281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33">
        <f t="shared" si="0"/>
        <v>0</v>
      </c>
    </row>
    <row r="40" spans="1:22" ht="18" customHeight="1">
      <c r="A40" s="4" t="s">
        <v>283</v>
      </c>
      <c r="B40" s="140">
        <v>2200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33">
        <f t="shared" si="0"/>
        <v>2200</v>
      </c>
    </row>
    <row r="41" spans="1:22" ht="18" customHeight="1">
      <c r="A41" s="4" t="s">
        <v>286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33">
        <f t="shared" si="0"/>
        <v>0</v>
      </c>
    </row>
    <row r="42" spans="1:22" ht="18" customHeight="1">
      <c r="A42" s="4" t="s">
        <v>287</v>
      </c>
      <c r="B42" s="140">
        <v>4800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>
        <v>4800</v>
      </c>
      <c r="M42" s="140"/>
      <c r="N42" s="140"/>
      <c r="O42" s="140"/>
      <c r="P42" s="140"/>
      <c r="Q42" s="140"/>
      <c r="R42" s="140"/>
      <c r="S42" s="140"/>
      <c r="T42" s="140"/>
      <c r="U42" s="140"/>
      <c r="V42" s="133">
        <f t="shared" si="0"/>
        <v>9600</v>
      </c>
    </row>
    <row r="43" spans="1:22" ht="14.25" customHeight="1">
      <c r="A43" s="1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36"/>
    </row>
    <row r="44" spans="1:22" s="84" customFormat="1" ht="16.5" customHeight="1">
      <c r="A44" s="95" t="s">
        <v>130</v>
      </c>
      <c r="B44" s="142">
        <f>SUM(B6:B42)</f>
        <v>162393</v>
      </c>
      <c r="C44" s="142">
        <f t="shared" ref="C44:U44" si="1">SUM(C6:C42)</f>
        <v>123944</v>
      </c>
      <c r="D44" s="142">
        <f t="shared" si="1"/>
        <v>0</v>
      </c>
      <c r="E44" s="142">
        <f t="shared" si="1"/>
        <v>13140</v>
      </c>
      <c r="F44" s="142">
        <f t="shared" si="1"/>
        <v>0</v>
      </c>
      <c r="G44" s="142">
        <f t="shared" si="1"/>
        <v>0</v>
      </c>
      <c r="H44" s="142">
        <f t="shared" si="1"/>
        <v>0</v>
      </c>
      <c r="I44" s="142">
        <f t="shared" si="1"/>
        <v>0</v>
      </c>
      <c r="J44" s="142">
        <f t="shared" si="1"/>
        <v>135394</v>
      </c>
      <c r="K44" s="142">
        <f t="shared" si="1"/>
        <v>24717</v>
      </c>
      <c r="L44" s="142">
        <f t="shared" si="1"/>
        <v>4800</v>
      </c>
      <c r="M44" s="142">
        <f t="shared" si="1"/>
        <v>0</v>
      </c>
      <c r="N44" s="142">
        <f t="shared" si="1"/>
        <v>0</v>
      </c>
      <c r="O44" s="142">
        <f>SUM(O6:O42)</f>
        <v>0</v>
      </c>
      <c r="P44" s="142">
        <f t="shared" si="1"/>
        <v>0</v>
      </c>
      <c r="Q44" s="142">
        <f t="shared" si="1"/>
        <v>92681</v>
      </c>
      <c r="R44" s="142">
        <f t="shared" si="1"/>
        <v>48213</v>
      </c>
      <c r="S44" s="142">
        <f t="shared" si="1"/>
        <v>36763</v>
      </c>
      <c r="T44" s="142">
        <f t="shared" si="1"/>
        <v>0</v>
      </c>
      <c r="U44" s="142">
        <f t="shared" si="1"/>
        <v>0</v>
      </c>
      <c r="V44" s="142">
        <f>SUM(V6:V42)</f>
        <v>642045</v>
      </c>
    </row>
    <row r="45" spans="1:22">
      <c r="A45" s="1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"/>
    </row>
    <row r="46" spans="1:22">
      <c r="A46" s="15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"/>
    </row>
    <row r="47" spans="1:22">
      <c r="A47" s="15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"/>
    </row>
    <row r="48" spans="1:22">
      <c r="A48" s="14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"/>
    </row>
    <row r="49" spans="1:22">
      <c r="A49" s="14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"/>
    </row>
    <row r="50" spans="1:22">
      <c r="A50" s="15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"/>
    </row>
    <row r="51" spans="1:22">
      <c r="A51" s="15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"/>
    </row>
    <row r="52" spans="1:22">
      <c r="A52" s="14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"/>
    </row>
    <row r="53" spans="1:22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9"/>
    </row>
  </sheetData>
  <mergeCells count="2">
    <mergeCell ref="A3:A4"/>
    <mergeCell ref="B3:V3"/>
  </mergeCells>
  <pageMargins left="1" right="0.25" top="1.75" bottom="0.5" header="0.5" footer="0.25"/>
  <pageSetup paperSize="3" scale="68" orientation="landscape" r:id="rId1"/>
  <headerFooter>
    <oddHeader>&amp;L&amp;"Arial,Regular"&amp;10&amp;G
&amp;12Project: Whatcom County Library System - Administrative Services
RMC #: 2126
Date: 5 November 2021&amp;R&amp;"Arial,Regular"&amp;10CNA Tables</oddHeader>
    <oddFooter>&amp;L&amp;"Arial,Regular"&amp;10Architectural Interiors - Cost&amp;R&amp;"Arial,Regular"&amp;10Page &amp;P</oddFooter>
  </headerFooter>
  <rowBreaks count="1" manualBreakCount="1">
    <brk id="44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DBFF5-DA26-4080-896A-17507A640A37}">
  <sheetPr>
    <pageSetUpPr fitToPage="1"/>
  </sheetPr>
  <dimension ref="A1:K58"/>
  <sheetViews>
    <sheetView view="pageLayout" zoomScale="90" zoomScaleNormal="80" zoomScalePageLayoutView="90" workbookViewId="0">
      <selection activeCell="K25" sqref="K25"/>
    </sheetView>
  </sheetViews>
  <sheetFormatPr defaultColWidth="9.140625" defaultRowHeight="12.75"/>
  <cols>
    <col min="1" max="1" width="38.85546875" style="1" customWidth="1"/>
    <col min="2" max="4" width="6.42578125" style="19" customWidth="1"/>
    <col min="5" max="6" width="13" style="42" customWidth="1"/>
    <col min="7" max="7" width="13" style="1" customWidth="1"/>
    <col min="8" max="8" width="9.7109375" style="1" customWidth="1"/>
    <col min="9" max="10" width="13" style="1" customWidth="1"/>
    <col min="11" max="11" width="64.7109375" style="1" customWidth="1"/>
    <col min="12" max="16384" width="9.140625" style="1"/>
  </cols>
  <sheetData>
    <row r="1" spans="1:11">
      <c r="A1" s="2" t="s">
        <v>305</v>
      </c>
    </row>
    <row r="3" spans="1:11" ht="15" customHeight="1">
      <c r="A3" s="165" t="s">
        <v>1</v>
      </c>
      <c r="B3" s="165" t="s">
        <v>2</v>
      </c>
      <c r="C3" s="165" t="s">
        <v>3</v>
      </c>
      <c r="D3" s="165" t="s">
        <v>4</v>
      </c>
      <c r="E3" s="166" t="s">
        <v>5</v>
      </c>
      <c r="F3" s="165" t="s">
        <v>6</v>
      </c>
      <c r="G3" s="165" t="s">
        <v>7</v>
      </c>
      <c r="H3" s="165" t="s">
        <v>8</v>
      </c>
      <c r="I3" s="165" t="s">
        <v>9</v>
      </c>
      <c r="J3" s="165" t="s">
        <v>10</v>
      </c>
      <c r="K3" s="165" t="s">
        <v>11</v>
      </c>
    </row>
    <row r="4" spans="1:11" ht="25.3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9" customHeight="1"/>
    <row r="6" spans="1:11">
      <c r="A6" s="4" t="s">
        <v>306</v>
      </c>
      <c r="B6" s="7">
        <v>12</v>
      </c>
      <c r="C6" s="18">
        <v>10</v>
      </c>
      <c r="D6" s="88">
        <f>B6-C6</f>
        <v>2</v>
      </c>
      <c r="E6" s="43" t="s">
        <v>62</v>
      </c>
      <c r="F6" s="43" t="s">
        <v>56</v>
      </c>
      <c r="G6" s="3">
        <v>1</v>
      </c>
      <c r="H6" s="3" t="s">
        <v>33</v>
      </c>
      <c r="I6" s="5">
        <v>18600</v>
      </c>
      <c r="J6" s="60">
        <f t="shared" ref="J6:J25" si="0">I6*G6</f>
        <v>18600</v>
      </c>
      <c r="K6" s="3" t="s">
        <v>307</v>
      </c>
    </row>
    <row r="7" spans="1:11">
      <c r="A7" s="4" t="s">
        <v>308</v>
      </c>
      <c r="B7" s="7">
        <v>20</v>
      </c>
      <c r="C7" s="18">
        <v>10</v>
      </c>
      <c r="D7" s="18">
        <f t="shared" ref="D7:D25" si="1">B7-C7</f>
        <v>10</v>
      </c>
      <c r="E7" s="43"/>
      <c r="F7" s="43" t="s">
        <v>56</v>
      </c>
      <c r="G7" s="3">
        <v>0</v>
      </c>
      <c r="H7" s="3" t="s">
        <v>15</v>
      </c>
      <c r="I7" s="5">
        <v>52.5</v>
      </c>
      <c r="J7" s="5">
        <f t="shared" si="0"/>
        <v>0</v>
      </c>
      <c r="K7" s="3" t="s">
        <v>309</v>
      </c>
    </row>
    <row r="8" spans="1:11">
      <c r="A8" s="4" t="s">
        <v>310</v>
      </c>
      <c r="B8" s="7">
        <v>25</v>
      </c>
      <c r="C8" s="18">
        <v>21</v>
      </c>
      <c r="D8" s="88">
        <v>4</v>
      </c>
      <c r="E8" s="43" t="s">
        <v>20</v>
      </c>
      <c r="F8" s="43" t="s">
        <v>87</v>
      </c>
      <c r="G8" s="3">
        <v>1</v>
      </c>
      <c r="H8" s="3" t="s">
        <v>146</v>
      </c>
      <c r="I8" s="5">
        <v>15000</v>
      </c>
      <c r="J8" s="60">
        <f t="shared" si="0"/>
        <v>15000</v>
      </c>
      <c r="K8" s="3"/>
    </row>
    <row r="9" spans="1:11">
      <c r="A9" s="4" t="s">
        <v>311</v>
      </c>
      <c r="B9" s="7">
        <v>30</v>
      </c>
      <c r="C9" s="18">
        <v>21</v>
      </c>
      <c r="D9" s="88">
        <f t="shared" si="1"/>
        <v>9</v>
      </c>
      <c r="E9" s="43" t="s">
        <v>14</v>
      </c>
      <c r="F9" s="43"/>
      <c r="G9" s="3">
        <v>1</v>
      </c>
      <c r="H9" s="3" t="s">
        <v>146</v>
      </c>
      <c r="I9" s="5">
        <v>5000</v>
      </c>
      <c r="J9" s="60">
        <f t="shared" si="0"/>
        <v>5000</v>
      </c>
      <c r="K9" s="3" t="s">
        <v>312</v>
      </c>
    </row>
    <row r="10" spans="1:11">
      <c r="A10" s="4" t="s">
        <v>313</v>
      </c>
      <c r="B10" s="7">
        <v>15</v>
      </c>
      <c r="C10" s="18">
        <v>21</v>
      </c>
      <c r="D10" s="88">
        <f t="shared" si="1"/>
        <v>-6</v>
      </c>
      <c r="E10" s="43"/>
      <c r="F10" s="43"/>
      <c r="G10" s="3">
        <v>3</v>
      </c>
      <c r="H10" s="3" t="s">
        <v>33</v>
      </c>
      <c r="I10" s="5">
        <v>7480</v>
      </c>
      <c r="J10" s="60">
        <f t="shared" si="0"/>
        <v>22440</v>
      </c>
      <c r="K10" s="3" t="s">
        <v>314</v>
      </c>
    </row>
    <row r="11" spans="1:11">
      <c r="A11" s="4" t="s">
        <v>315</v>
      </c>
      <c r="B11" s="7">
        <v>50</v>
      </c>
      <c r="C11" s="18">
        <v>1</v>
      </c>
      <c r="D11" s="18">
        <f t="shared" si="1"/>
        <v>49</v>
      </c>
      <c r="E11" s="43"/>
      <c r="F11" s="43" t="s">
        <v>53</v>
      </c>
      <c r="G11" s="3"/>
      <c r="H11" s="3" t="s">
        <v>316</v>
      </c>
      <c r="I11" s="5">
        <v>46000</v>
      </c>
      <c r="J11" s="5">
        <f t="shared" si="0"/>
        <v>0</v>
      </c>
      <c r="K11" s="3" t="s">
        <v>317</v>
      </c>
    </row>
    <row r="12" spans="1:11">
      <c r="A12" s="34" t="s">
        <v>318</v>
      </c>
      <c r="B12" s="7">
        <v>50</v>
      </c>
      <c r="C12" s="18">
        <v>1</v>
      </c>
      <c r="D12" s="18">
        <f t="shared" si="1"/>
        <v>49</v>
      </c>
      <c r="E12" s="43"/>
      <c r="F12" s="43" t="s">
        <v>53</v>
      </c>
      <c r="G12" s="3"/>
      <c r="H12" s="3" t="s">
        <v>15</v>
      </c>
      <c r="I12" s="5">
        <v>5.8</v>
      </c>
      <c r="J12" s="5">
        <f t="shared" si="0"/>
        <v>0</v>
      </c>
      <c r="K12" s="3"/>
    </row>
    <row r="13" spans="1:11">
      <c r="A13" s="34" t="s">
        <v>319</v>
      </c>
      <c r="B13" s="7">
        <v>50</v>
      </c>
      <c r="C13" s="18">
        <v>21</v>
      </c>
      <c r="D13" s="88">
        <f t="shared" si="1"/>
        <v>29</v>
      </c>
      <c r="E13" s="43" t="s">
        <v>20</v>
      </c>
      <c r="F13" s="43" t="s">
        <v>87</v>
      </c>
      <c r="G13" s="3">
        <v>1</v>
      </c>
      <c r="H13" s="3" t="s">
        <v>33</v>
      </c>
      <c r="I13" s="5">
        <v>133000</v>
      </c>
      <c r="J13" s="60">
        <f t="shared" si="0"/>
        <v>133000</v>
      </c>
      <c r="K13" s="3" t="s">
        <v>320</v>
      </c>
    </row>
    <row r="14" spans="1:11">
      <c r="A14" s="34" t="s">
        <v>321</v>
      </c>
      <c r="B14" s="7">
        <v>50</v>
      </c>
      <c r="C14" s="18">
        <v>21</v>
      </c>
      <c r="D14" s="18">
        <f t="shared" si="1"/>
        <v>29</v>
      </c>
      <c r="E14" s="43" t="s">
        <v>14</v>
      </c>
      <c r="F14" s="43"/>
      <c r="G14" s="3">
        <v>0</v>
      </c>
      <c r="H14" s="3" t="s">
        <v>15</v>
      </c>
      <c r="I14" s="5">
        <v>44.5</v>
      </c>
      <c r="J14" s="5">
        <f t="shared" si="0"/>
        <v>0</v>
      </c>
      <c r="K14" s="3" t="s">
        <v>322</v>
      </c>
    </row>
    <row r="15" spans="1:11">
      <c r="A15" s="34" t="s">
        <v>323</v>
      </c>
      <c r="B15" s="7">
        <v>50</v>
      </c>
      <c r="C15" s="18">
        <v>21</v>
      </c>
      <c r="D15" s="18">
        <f t="shared" si="1"/>
        <v>29</v>
      </c>
      <c r="E15" s="43" t="s">
        <v>62</v>
      </c>
      <c r="F15" s="43"/>
      <c r="G15" s="3">
        <v>0</v>
      </c>
      <c r="H15" s="3" t="s">
        <v>22</v>
      </c>
      <c r="I15" s="5">
        <v>68</v>
      </c>
      <c r="J15" s="5">
        <f t="shared" si="0"/>
        <v>0</v>
      </c>
      <c r="K15" s="3"/>
    </row>
    <row r="16" spans="1:11">
      <c r="A16" s="34" t="s">
        <v>324</v>
      </c>
      <c r="B16" s="7">
        <v>50</v>
      </c>
      <c r="C16" s="18">
        <v>21</v>
      </c>
      <c r="D16" s="18">
        <f t="shared" si="1"/>
        <v>29</v>
      </c>
      <c r="E16" s="43" t="s">
        <v>62</v>
      </c>
      <c r="F16" s="43"/>
      <c r="G16" s="3">
        <v>0</v>
      </c>
      <c r="H16" s="3" t="s">
        <v>22</v>
      </c>
      <c r="I16" s="5">
        <v>48.6</v>
      </c>
      <c r="J16" s="5">
        <f t="shared" si="0"/>
        <v>0</v>
      </c>
      <c r="K16" s="3" t="s">
        <v>325</v>
      </c>
    </row>
    <row r="17" spans="1:11">
      <c r="A17" s="34" t="s">
        <v>326</v>
      </c>
      <c r="B17" s="7">
        <v>20</v>
      </c>
      <c r="C17" s="18">
        <v>21</v>
      </c>
      <c r="D17" s="18">
        <f t="shared" si="1"/>
        <v>-1</v>
      </c>
      <c r="E17" s="43" t="s">
        <v>62</v>
      </c>
      <c r="F17" s="43" t="s">
        <v>87</v>
      </c>
      <c r="G17" s="3"/>
      <c r="H17" s="3" t="s">
        <v>33</v>
      </c>
      <c r="I17" s="5">
        <v>9000</v>
      </c>
      <c r="J17" s="5">
        <f t="shared" si="0"/>
        <v>0</v>
      </c>
      <c r="K17" s="3"/>
    </row>
    <row r="18" spans="1:11">
      <c r="A18" s="34" t="s">
        <v>327</v>
      </c>
      <c r="B18" s="7">
        <v>15</v>
      </c>
      <c r="C18" s="18">
        <v>21</v>
      </c>
      <c r="D18" s="18">
        <f t="shared" si="1"/>
        <v>-6</v>
      </c>
      <c r="E18" s="43"/>
      <c r="F18" s="43" t="s">
        <v>53</v>
      </c>
      <c r="G18" s="3"/>
      <c r="H18" s="3" t="s">
        <v>33</v>
      </c>
      <c r="I18" s="5">
        <v>8000</v>
      </c>
      <c r="J18" s="5">
        <f t="shared" si="0"/>
        <v>0</v>
      </c>
      <c r="K18" s="3"/>
    </row>
    <row r="19" spans="1:11">
      <c r="A19" s="34" t="s">
        <v>328</v>
      </c>
      <c r="B19" s="7">
        <v>20</v>
      </c>
      <c r="C19" s="18">
        <v>21</v>
      </c>
      <c r="D19" s="18">
        <f t="shared" si="1"/>
        <v>-1</v>
      </c>
      <c r="E19" s="43"/>
      <c r="F19" s="43"/>
      <c r="G19" s="3"/>
      <c r="H19" s="3" t="s">
        <v>33</v>
      </c>
      <c r="I19" s="5">
        <v>26000</v>
      </c>
      <c r="J19" s="5">
        <f t="shared" si="0"/>
        <v>0</v>
      </c>
      <c r="K19" s="3"/>
    </row>
    <row r="20" spans="1:11">
      <c r="A20" s="34" t="s">
        <v>329</v>
      </c>
      <c r="B20" s="7">
        <v>20</v>
      </c>
      <c r="C20" s="18">
        <v>21</v>
      </c>
      <c r="D20" s="18">
        <f t="shared" si="1"/>
        <v>-1</v>
      </c>
      <c r="E20" s="43"/>
      <c r="F20" s="43"/>
      <c r="G20" s="3"/>
      <c r="H20" s="3" t="s">
        <v>33</v>
      </c>
      <c r="I20" s="5">
        <v>25000</v>
      </c>
      <c r="J20" s="5">
        <f t="shared" si="0"/>
        <v>0</v>
      </c>
      <c r="K20" s="3"/>
    </row>
    <row r="21" spans="1:11">
      <c r="A21" s="34" t="s">
        <v>330</v>
      </c>
      <c r="B21" s="7">
        <v>30</v>
      </c>
      <c r="C21" s="18">
        <v>21</v>
      </c>
      <c r="D21" s="18">
        <f t="shared" si="1"/>
        <v>9</v>
      </c>
      <c r="E21" s="43"/>
      <c r="F21" s="43"/>
      <c r="G21" s="3">
        <v>0</v>
      </c>
      <c r="H21" s="3" t="s">
        <v>33</v>
      </c>
      <c r="I21" s="5">
        <v>450</v>
      </c>
      <c r="J21" s="5">
        <f t="shared" si="0"/>
        <v>0</v>
      </c>
      <c r="K21" s="3"/>
    </row>
    <row r="22" spans="1:11">
      <c r="A22" s="34" t="s">
        <v>331</v>
      </c>
      <c r="B22" s="7">
        <v>15</v>
      </c>
      <c r="C22" s="18">
        <v>1</v>
      </c>
      <c r="D22" s="18">
        <f t="shared" si="1"/>
        <v>14</v>
      </c>
      <c r="E22" s="43"/>
      <c r="F22" s="43" t="s">
        <v>53</v>
      </c>
      <c r="G22" s="3"/>
      <c r="H22" s="3" t="s">
        <v>33</v>
      </c>
      <c r="I22" s="5">
        <v>2000</v>
      </c>
      <c r="J22" s="5">
        <f t="shared" si="0"/>
        <v>0</v>
      </c>
      <c r="K22" s="3"/>
    </row>
    <row r="23" spans="1:11">
      <c r="A23" s="34" t="s">
        <v>332</v>
      </c>
      <c r="B23" s="7">
        <v>50</v>
      </c>
      <c r="C23" s="18">
        <v>21</v>
      </c>
      <c r="D23" s="18">
        <f t="shared" si="1"/>
        <v>29</v>
      </c>
      <c r="E23" s="43" t="s">
        <v>62</v>
      </c>
      <c r="F23" s="43"/>
      <c r="G23" s="3">
        <v>0</v>
      </c>
      <c r="H23" s="3" t="s">
        <v>22</v>
      </c>
      <c r="I23" s="5">
        <v>36</v>
      </c>
      <c r="J23" s="5">
        <f t="shared" si="0"/>
        <v>0</v>
      </c>
      <c r="K23" s="3" t="s">
        <v>333</v>
      </c>
    </row>
    <row r="24" spans="1:11">
      <c r="A24" s="34" t="s">
        <v>334</v>
      </c>
      <c r="B24" s="7">
        <v>25</v>
      </c>
      <c r="C24" s="18">
        <v>21</v>
      </c>
      <c r="D24" s="88">
        <f t="shared" si="1"/>
        <v>4</v>
      </c>
      <c r="E24" s="43" t="s">
        <v>20</v>
      </c>
      <c r="F24" s="97" t="s">
        <v>335</v>
      </c>
      <c r="G24" s="3">
        <v>1</v>
      </c>
      <c r="H24" s="3" t="s">
        <v>146</v>
      </c>
      <c r="I24" s="5">
        <v>197200</v>
      </c>
      <c r="J24" s="60">
        <f t="shared" si="0"/>
        <v>197200</v>
      </c>
      <c r="K24" s="3" t="s">
        <v>336</v>
      </c>
    </row>
    <row r="25" spans="1:11">
      <c r="A25" s="4" t="s">
        <v>337</v>
      </c>
      <c r="B25" s="7">
        <v>10</v>
      </c>
      <c r="C25" s="18">
        <v>21</v>
      </c>
      <c r="D25" s="88">
        <f t="shared" si="1"/>
        <v>-11</v>
      </c>
      <c r="E25" s="43" t="s">
        <v>20</v>
      </c>
      <c r="F25" s="43"/>
      <c r="G25" s="3">
        <v>1</v>
      </c>
      <c r="H25" s="3" t="s">
        <v>146</v>
      </c>
      <c r="I25" s="5">
        <v>250</v>
      </c>
      <c r="J25" s="60">
        <f t="shared" si="0"/>
        <v>250</v>
      </c>
      <c r="K25" s="3" t="s">
        <v>338</v>
      </c>
    </row>
    <row r="26" spans="1:11">
      <c r="A26" s="10"/>
      <c r="B26" s="13"/>
      <c r="I26" s="9"/>
      <c r="J26" s="9"/>
    </row>
    <row r="27" spans="1:11">
      <c r="A27" s="10"/>
      <c r="B27" s="13"/>
      <c r="I27" s="9"/>
      <c r="J27" s="9"/>
    </row>
    <row r="28" spans="1:11">
      <c r="A28" s="12"/>
      <c r="B28" s="17"/>
      <c r="I28" s="9"/>
      <c r="J28" s="9"/>
    </row>
    <row r="29" spans="1:11">
      <c r="A29" s="12"/>
      <c r="B29" s="17"/>
      <c r="I29" s="9"/>
      <c r="J29" s="9"/>
    </row>
    <row r="30" spans="1:11">
      <c r="A30" s="12"/>
      <c r="B30" s="13"/>
      <c r="I30" s="9"/>
      <c r="J30" s="9"/>
    </row>
    <row r="31" spans="1:11">
      <c r="A31" s="12"/>
      <c r="B31" s="13"/>
      <c r="I31" s="9"/>
      <c r="J31" s="9"/>
    </row>
    <row r="32" spans="1:11">
      <c r="A32" s="10"/>
      <c r="B32" s="13"/>
      <c r="I32" s="9"/>
      <c r="J32" s="9"/>
    </row>
    <row r="33" spans="1:10">
      <c r="A33" s="10"/>
      <c r="B33" s="17"/>
      <c r="I33" s="9"/>
      <c r="J33" s="9"/>
    </row>
    <row r="34" spans="1:10">
      <c r="A34" s="10"/>
      <c r="B34" s="13"/>
      <c r="I34" s="9"/>
      <c r="J34" s="9"/>
    </row>
    <row r="35" spans="1:10">
      <c r="A35" s="12"/>
      <c r="B35" s="17"/>
      <c r="I35" s="9"/>
      <c r="J35" s="9"/>
    </row>
    <row r="36" spans="1:10">
      <c r="A36" s="12"/>
      <c r="B36" s="11"/>
      <c r="I36" s="9"/>
      <c r="J36" s="9"/>
    </row>
    <row r="37" spans="1:10">
      <c r="A37" s="12"/>
      <c r="B37" s="17"/>
      <c r="I37" s="9"/>
      <c r="J37" s="9"/>
    </row>
    <row r="38" spans="1:10">
      <c r="A38" s="12"/>
      <c r="B38" s="17"/>
      <c r="I38" s="9"/>
      <c r="J38" s="9"/>
    </row>
    <row r="39" spans="1:10">
      <c r="A39" s="12"/>
      <c r="B39" s="17"/>
      <c r="I39" s="9"/>
      <c r="J39" s="9"/>
    </row>
    <row r="40" spans="1:10">
      <c r="A40" s="10"/>
      <c r="B40" s="13"/>
      <c r="I40" s="9"/>
      <c r="J40" s="9"/>
    </row>
    <row r="41" spans="1:10">
      <c r="A41" s="10"/>
      <c r="B41" s="17"/>
      <c r="I41" s="9"/>
      <c r="J41" s="9"/>
    </row>
    <row r="42" spans="1:10">
      <c r="A42" s="12"/>
      <c r="B42" s="17"/>
      <c r="I42" s="9"/>
      <c r="J42" s="9"/>
    </row>
    <row r="43" spans="1:10">
      <c r="A43" s="10"/>
      <c r="B43" s="13"/>
      <c r="I43" s="9"/>
      <c r="J43" s="9"/>
    </row>
    <row r="44" spans="1:10">
      <c r="A44" s="10"/>
      <c r="B44" s="13"/>
      <c r="I44" s="9"/>
      <c r="J44" s="9"/>
    </row>
    <row r="45" spans="1:10">
      <c r="A45" s="10"/>
      <c r="B45" s="13"/>
      <c r="I45" s="9"/>
      <c r="J45" s="9"/>
    </row>
    <row r="46" spans="1:10">
      <c r="A46" s="12"/>
      <c r="B46" s="17"/>
      <c r="I46" s="9"/>
      <c r="J46" s="9"/>
    </row>
    <row r="47" spans="1:10">
      <c r="A47" s="12"/>
      <c r="B47" s="17"/>
      <c r="I47" s="9"/>
      <c r="J47" s="9"/>
    </row>
    <row r="48" spans="1:10">
      <c r="A48" s="10"/>
      <c r="B48" s="17"/>
      <c r="I48" s="9"/>
      <c r="J48" s="9"/>
    </row>
    <row r="49" spans="1:10">
      <c r="A49" s="10"/>
      <c r="B49" s="11"/>
      <c r="I49" s="9"/>
      <c r="J49" s="9"/>
    </row>
    <row r="50" spans="1:10">
      <c r="A50" s="14"/>
      <c r="B50" s="16"/>
      <c r="I50" s="9"/>
      <c r="J50" s="9"/>
    </row>
    <row r="51" spans="1:10">
      <c r="A51" s="15"/>
      <c r="B51" s="11"/>
      <c r="I51" s="9"/>
      <c r="J51" s="9"/>
    </row>
    <row r="52" spans="1:10">
      <c r="A52" s="15"/>
      <c r="B52" s="11"/>
      <c r="I52" s="9"/>
      <c r="J52" s="9"/>
    </row>
    <row r="53" spans="1:10">
      <c r="A53" s="14"/>
      <c r="B53" s="11"/>
      <c r="I53" s="9"/>
      <c r="J53" s="9"/>
    </row>
    <row r="54" spans="1:10">
      <c r="A54" s="14"/>
      <c r="B54" s="11"/>
      <c r="I54" s="9"/>
      <c r="J54" s="9"/>
    </row>
    <row r="55" spans="1:10">
      <c r="A55" s="15"/>
      <c r="B55" s="11"/>
      <c r="I55" s="9"/>
      <c r="J55" s="9"/>
    </row>
    <row r="56" spans="1:10">
      <c r="A56" s="15"/>
      <c r="B56" s="11"/>
      <c r="I56" s="9"/>
      <c r="J56" s="9"/>
    </row>
    <row r="57" spans="1:10">
      <c r="A57" s="14"/>
      <c r="B57" s="11"/>
      <c r="I57" s="9"/>
      <c r="J57" s="9"/>
    </row>
    <row r="58" spans="1:10">
      <c r="I58" s="9"/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</mergeCells>
  <pageMargins left="1" right="0.25" top="1.75" bottom="0.5" header="0.5" footer="0.25"/>
  <pageSetup paperSize="3" orientation="landscape" r:id="rId1"/>
  <headerFooter>
    <oddHeader>&amp;L&amp;"Arial,Regular"&amp;10&amp;G
&amp;12Project: Whatcom County Library System - Administrative Services
RMC #: 2126
Date: 5 November 2021&amp;R&amp;"Arial,Regular"&amp;10CNA Tables</oddHeader>
    <oddFooter>&amp;L&amp;"Arial,Regular"&amp;10Building MEP Systems - Inventory&amp;R&amp;"Arial,Regular"&amp;10Page &amp;P</oddFooter>
  </headerFooter>
  <rowBreaks count="1" manualBreakCount="1">
    <brk id="49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F3B06-663F-4710-86D5-B9C7AC1D4859}">
  <sheetPr>
    <pageSetUpPr fitToPage="1"/>
  </sheetPr>
  <dimension ref="A1:V59"/>
  <sheetViews>
    <sheetView view="pageLayout" zoomScale="80" zoomScaleNormal="100" zoomScalePageLayoutView="80" workbookViewId="0">
      <selection activeCell="V28" sqref="V28"/>
    </sheetView>
  </sheetViews>
  <sheetFormatPr defaultColWidth="9.140625" defaultRowHeight="12.75"/>
  <cols>
    <col min="1" max="1" width="26" style="1" customWidth="1"/>
    <col min="2" max="3" width="10.5703125" style="99" customWidth="1"/>
    <col min="4" max="4" width="8.42578125" style="99" customWidth="1"/>
    <col min="5" max="5" width="10.140625" style="99" customWidth="1"/>
    <col min="6" max="9" width="8.7109375" style="99" customWidth="1"/>
    <col min="10" max="11" width="10.28515625" style="99" customWidth="1"/>
    <col min="12" max="14" width="8.28515625" style="99" customWidth="1"/>
    <col min="15" max="15" width="11" style="99" customWidth="1"/>
    <col min="16" max="16" width="8.28515625" style="99" customWidth="1"/>
    <col min="17" max="17" width="9.85546875" style="99" customWidth="1"/>
    <col min="18" max="20" width="8.140625" style="99" customWidth="1"/>
    <col min="21" max="21" width="9.28515625" style="99" customWidth="1"/>
    <col min="22" max="22" width="13.42578125" style="99" customWidth="1"/>
    <col min="23" max="16384" width="9.140625" style="1"/>
  </cols>
  <sheetData>
    <row r="1" spans="1:22">
      <c r="A1" s="2" t="s">
        <v>339</v>
      </c>
    </row>
    <row r="3" spans="1:22" ht="15" customHeight="1">
      <c r="A3" s="169" t="s">
        <v>1</v>
      </c>
      <c r="B3" s="171" t="s">
        <v>108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s="42" customFormat="1" ht="25.5">
      <c r="A4" s="169"/>
      <c r="B4" s="61" t="s">
        <v>109</v>
      </c>
      <c r="C4" s="61" t="s">
        <v>110</v>
      </c>
      <c r="D4" s="61" t="s">
        <v>111</v>
      </c>
      <c r="E4" s="61" t="s">
        <v>112</v>
      </c>
      <c r="F4" s="61" t="s">
        <v>113</v>
      </c>
      <c r="G4" s="61" t="s">
        <v>114</v>
      </c>
      <c r="H4" s="61" t="s">
        <v>115</v>
      </c>
      <c r="I4" s="61" t="s">
        <v>116</v>
      </c>
      <c r="J4" s="61" t="s">
        <v>117</v>
      </c>
      <c r="K4" s="61" t="s">
        <v>118</v>
      </c>
      <c r="L4" s="61" t="s">
        <v>119</v>
      </c>
      <c r="M4" s="61" t="s">
        <v>120</v>
      </c>
      <c r="N4" s="61" t="s">
        <v>121</v>
      </c>
      <c r="O4" s="61" t="s">
        <v>122</v>
      </c>
      <c r="P4" s="61" t="s">
        <v>123</v>
      </c>
      <c r="Q4" s="61" t="s">
        <v>124</v>
      </c>
      <c r="R4" s="61" t="s">
        <v>125</v>
      </c>
      <c r="S4" s="61" t="s">
        <v>126</v>
      </c>
      <c r="T4" s="61" t="s">
        <v>127</v>
      </c>
      <c r="U4" s="61" t="s">
        <v>128</v>
      </c>
      <c r="V4" s="98" t="s">
        <v>129</v>
      </c>
    </row>
    <row r="5" spans="1:22" ht="9" customHeight="1"/>
    <row r="6" spans="1:22">
      <c r="A6" s="4" t="s">
        <v>340</v>
      </c>
      <c r="B6" s="143"/>
      <c r="C6" s="144">
        <v>18600</v>
      </c>
      <c r="D6" s="144"/>
      <c r="E6" s="144"/>
      <c r="F6" s="144"/>
      <c r="G6" s="144"/>
      <c r="H6" s="144"/>
      <c r="I6" s="144"/>
      <c r="J6" s="144"/>
      <c r="K6" s="143"/>
      <c r="L6" s="143"/>
      <c r="M6" s="143"/>
      <c r="N6" s="143"/>
      <c r="O6" s="144">
        <v>18600</v>
      </c>
      <c r="P6" s="143"/>
      <c r="Q6" s="143"/>
      <c r="R6" s="143"/>
      <c r="S6" s="143"/>
      <c r="T6" s="143"/>
      <c r="U6" s="143"/>
      <c r="V6" s="143">
        <f>SUM(B6:U6)</f>
        <v>37200</v>
      </c>
    </row>
    <row r="7" spans="1:22">
      <c r="A7" s="4" t="s">
        <v>308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3">
        <f t="shared" ref="V7:V25" si="0">SUM(B7:U7)</f>
        <v>0</v>
      </c>
    </row>
    <row r="8" spans="1:22">
      <c r="A8" s="4" t="s">
        <v>341</v>
      </c>
      <c r="B8" s="144"/>
      <c r="C8" s="144"/>
      <c r="D8" s="144"/>
      <c r="E8" s="144">
        <v>15000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3">
        <f t="shared" si="0"/>
        <v>15000</v>
      </c>
    </row>
    <row r="9" spans="1:22">
      <c r="A9" s="4" t="s">
        <v>342</v>
      </c>
      <c r="B9" s="144"/>
      <c r="C9" s="144"/>
      <c r="D9" s="144"/>
      <c r="E9" s="144"/>
      <c r="F9" s="144"/>
      <c r="G9" s="144"/>
      <c r="H9" s="144"/>
      <c r="I9" s="144"/>
      <c r="J9" s="144">
        <v>5000</v>
      </c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3">
        <f t="shared" si="0"/>
        <v>5000</v>
      </c>
    </row>
    <row r="10" spans="1:22">
      <c r="A10" s="4" t="s">
        <v>313</v>
      </c>
      <c r="B10" s="144">
        <v>22400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>
        <v>22400</v>
      </c>
      <c r="R10" s="144"/>
      <c r="S10" s="144"/>
      <c r="T10" s="144"/>
      <c r="U10" s="144"/>
      <c r="V10" s="143">
        <f t="shared" si="0"/>
        <v>44800</v>
      </c>
    </row>
    <row r="11" spans="1:22">
      <c r="A11" s="4" t="s">
        <v>315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3">
        <f t="shared" si="0"/>
        <v>0</v>
      </c>
    </row>
    <row r="12" spans="1:22">
      <c r="A12" s="34" t="s">
        <v>318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3">
        <f t="shared" si="0"/>
        <v>0</v>
      </c>
    </row>
    <row r="13" spans="1:22">
      <c r="A13" s="34" t="s">
        <v>319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>
        <v>133000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3">
        <f t="shared" si="0"/>
        <v>133000</v>
      </c>
    </row>
    <row r="14" spans="1:22">
      <c r="A14" s="34" t="s">
        <v>343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3">
        <f t="shared" si="0"/>
        <v>0</v>
      </c>
    </row>
    <row r="15" spans="1:22">
      <c r="A15" s="34" t="s">
        <v>323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3">
        <f t="shared" si="0"/>
        <v>0</v>
      </c>
    </row>
    <row r="16" spans="1:22">
      <c r="A16" s="34" t="s">
        <v>324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3">
        <f t="shared" si="0"/>
        <v>0</v>
      </c>
    </row>
    <row r="17" spans="1:22">
      <c r="A17" s="34" t="s">
        <v>326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3">
        <f t="shared" si="0"/>
        <v>0</v>
      </c>
    </row>
    <row r="18" spans="1:22">
      <c r="A18" s="34" t="s">
        <v>327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3">
        <f t="shared" si="0"/>
        <v>0</v>
      </c>
    </row>
    <row r="19" spans="1:22">
      <c r="A19" s="34" t="s">
        <v>328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3">
        <f t="shared" si="0"/>
        <v>0</v>
      </c>
    </row>
    <row r="20" spans="1:22">
      <c r="A20" s="34" t="s">
        <v>329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3">
        <f t="shared" si="0"/>
        <v>0</v>
      </c>
    </row>
    <row r="21" spans="1:22">
      <c r="A21" s="34" t="s">
        <v>330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3">
        <f t="shared" si="0"/>
        <v>0</v>
      </c>
    </row>
    <row r="22" spans="1:22">
      <c r="A22" s="34" t="s">
        <v>344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3">
        <f t="shared" si="0"/>
        <v>0</v>
      </c>
    </row>
    <row r="23" spans="1:22" ht="25.5">
      <c r="A23" s="34" t="s">
        <v>332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3">
        <f t="shared" si="0"/>
        <v>0</v>
      </c>
    </row>
    <row r="24" spans="1:22">
      <c r="A24" s="34" t="s">
        <v>173</v>
      </c>
      <c r="B24" s="144"/>
      <c r="C24" s="144"/>
      <c r="D24" s="144"/>
      <c r="E24" s="144">
        <v>197200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3">
        <f t="shared" si="0"/>
        <v>197200</v>
      </c>
    </row>
    <row r="25" spans="1:22">
      <c r="A25" s="34" t="s">
        <v>337</v>
      </c>
      <c r="B25" s="144">
        <v>250</v>
      </c>
      <c r="C25" s="144"/>
      <c r="D25" s="144"/>
      <c r="E25" s="144"/>
      <c r="F25" s="144"/>
      <c r="G25" s="144"/>
      <c r="H25" s="144"/>
      <c r="I25" s="144"/>
      <c r="J25" s="144"/>
      <c r="K25" s="144">
        <v>250</v>
      </c>
      <c r="L25" s="144"/>
      <c r="M25" s="144"/>
      <c r="N25" s="144"/>
      <c r="O25" s="144"/>
      <c r="P25" s="144"/>
      <c r="Q25" s="144"/>
      <c r="R25" s="144"/>
      <c r="S25" s="144"/>
      <c r="T25" s="144"/>
      <c r="U25" s="144">
        <v>250</v>
      </c>
      <c r="V25" s="143">
        <f t="shared" si="0"/>
        <v>750</v>
      </c>
    </row>
    <row r="26" spans="1:22">
      <c r="A26" s="12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6"/>
    </row>
    <row r="27" spans="1:22" s="2" customFormat="1">
      <c r="A27" s="38" t="s">
        <v>130</v>
      </c>
      <c r="B27" s="147">
        <f>SUM(B6:B25)</f>
        <v>22650</v>
      </c>
      <c r="C27" s="147">
        <f t="shared" ref="C27:U27" si="1">SUM(C6:C25)</f>
        <v>18600</v>
      </c>
      <c r="D27" s="147">
        <f t="shared" si="1"/>
        <v>0</v>
      </c>
      <c r="E27" s="147">
        <f t="shared" si="1"/>
        <v>212200</v>
      </c>
      <c r="F27" s="147">
        <f t="shared" si="1"/>
        <v>0</v>
      </c>
      <c r="G27" s="147">
        <f t="shared" si="1"/>
        <v>0</v>
      </c>
      <c r="H27" s="147">
        <f t="shared" si="1"/>
        <v>0</v>
      </c>
      <c r="I27" s="147">
        <f t="shared" si="1"/>
        <v>0</v>
      </c>
      <c r="J27" s="147">
        <f>SUM(J6:J25)</f>
        <v>5000</v>
      </c>
      <c r="K27" s="147">
        <f t="shared" si="1"/>
        <v>133250</v>
      </c>
      <c r="L27" s="147">
        <f t="shared" si="1"/>
        <v>0</v>
      </c>
      <c r="M27" s="147">
        <f t="shared" si="1"/>
        <v>0</v>
      </c>
      <c r="N27" s="147">
        <f t="shared" si="1"/>
        <v>0</v>
      </c>
      <c r="O27" s="147">
        <f t="shared" si="1"/>
        <v>18600</v>
      </c>
      <c r="P27" s="147">
        <f t="shared" si="1"/>
        <v>0</v>
      </c>
      <c r="Q27" s="147">
        <f t="shared" si="1"/>
        <v>22400</v>
      </c>
      <c r="R27" s="147">
        <f t="shared" si="1"/>
        <v>0</v>
      </c>
      <c r="S27" s="147">
        <f t="shared" si="1"/>
        <v>0</v>
      </c>
      <c r="T27" s="147">
        <f t="shared" si="1"/>
        <v>0</v>
      </c>
      <c r="U27" s="147">
        <f t="shared" si="1"/>
        <v>250</v>
      </c>
      <c r="V27" s="147">
        <f>SUM(V6:V25)</f>
        <v>432950</v>
      </c>
    </row>
    <row r="28" spans="1:22">
      <c r="A28" s="10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100"/>
    </row>
    <row r="29" spans="1:22">
      <c r="A29" s="1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100"/>
    </row>
    <row r="30" spans="1:22">
      <c r="A30" s="1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100"/>
    </row>
    <row r="31" spans="1:22">
      <c r="A31" s="1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00"/>
    </row>
    <row r="32" spans="1:22">
      <c r="A32" s="1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00"/>
    </row>
    <row r="33" spans="1:22">
      <c r="A33" s="10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100"/>
    </row>
    <row r="34" spans="1:22">
      <c r="A34" s="10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100"/>
    </row>
    <row r="35" spans="1:22">
      <c r="A35" s="10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100"/>
    </row>
    <row r="36" spans="1:22">
      <c r="A36" s="1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100"/>
    </row>
    <row r="37" spans="1:22">
      <c r="A37" s="1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100"/>
    </row>
    <row r="38" spans="1:22">
      <c r="A38" s="1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00"/>
    </row>
    <row r="39" spans="1:22">
      <c r="A39" s="1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100"/>
    </row>
    <row r="40" spans="1:22">
      <c r="A40" s="1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100"/>
    </row>
    <row r="41" spans="1:22">
      <c r="A41" s="10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100"/>
    </row>
    <row r="42" spans="1:22" s="2" customForma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</row>
    <row r="43" spans="1:22">
      <c r="A43" s="1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100"/>
    </row>
    <row r="44" spans="1:22">
      <c r="A44" s="10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00"/>
    </row>
    <row r="45" spans="1:22">
      <c r="A45" s="1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00"/>
    </row>
    <row r="46" spans="1:22">
      <c r="A46" s="10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00"/>
    </row>
    <row r="47" spans="1:22">
      <c r="A47" s="1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100"/>
    </row>
    <row r="48" spans="1:22">
      <c r="A48" s="1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100"/>
    </row>
    <row r="49" spans="1:22">
      <c r="A49" s="10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100"/>
    </row>
    <row r="50" spans="1:22">
      <c r="A50" s="10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100"/>
    </row>
    <row r="51" spans="1:22">
      <c r="A51" s="1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100"/>
    </row>
    <row r="52" spans="1:22">
      <c r="A52" s="15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00"/>
    </row>
    <row r="53" spans="1:22">
      <c r="A53" s="15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100"/>
    </row>
    <row r="54" spans="1:22">
      <c r="A54" s="14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100"/>
    </row>
    <row r="55" spans="1:22">
      <c r="A55" s="14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100"/>
    </row>
    <row r="56" spans="1:22">
      <c r="A56" s="15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100"/>
    </row>
    <row r="57" spans="1:22">
      <c r="A57" s="15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100"/>
    </row>
    <row r="58" spans="1:22">
      <c r="A58" s="14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100"/>
    </row>
    <row r="59" spans="1:2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</sheetData>
  <mergeCells count="2">
    <mergeCell ref="A3:A4"/>
    <mergeCell ref="B3:V3"/>
  </mergeCells>
  <pageMargins left="1" right="0.25" top="1.75" bottom="0.5" header="0.5" footer="0.25"/>
  <pageSetup paperSize="3" scale="90" orientation="landscape" r:id="rId1"/>
  <headerFooter>
    <oddHeader>&amp;L&amp;"Arial,Regular"&amp;10&amp;G
&amp;12Project: Whatcom County Library System - Administrative Services
RMC #: 2126
Date: 5 November 2021&amp;R&amp;"Arial,Regular"&amp;10CNA Tables</oddHeader>
    <oddFooter>&amp;L&amp;"Arial,Regular"&amp;10Building MEP Systems - Cost&amp;R&amp;"Arial,Regular"&amp;10Page &amp;P</oddFooter>
  </headerFooter>
  <rowBreaks count="1" manualBreakCount="1">
    <brk id="50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43C9D-854E-4BC4-82AD-890E425932BE}">
  <sheetPr>
    <pageSetUpPr fitToPage="1"/>
  </sheetPr>
  <dimension ref="A1:V53"/>
  <sheetViews>
    <sheetView view="pageLayout" zoomScale="90" zoomScaleNormal="100" zoomScalePageLayoutView="90" workbookViewId="0">
      <selection activeCell="A26" sqref="A26"/>
    </sheetView>
  </sheetViews>
  <sheetFormatPr defaultColWidth="7.85546875" defaultRowHeight="12.75"/>
  <cols>
    <col min="1" max="1" width="27.28515625" style="63" customWidth="1"/>
    <col min="2" max="3" width="10.28515625" style="62" customWidth="1"/>
    <col min="4" max="4" width="9.42578125" style="62" customWidth="1"/>
    <col min="5" max="5" width="10.85546875" style="62" customWidth="1"/>
    <col min="6" max="6" width="10" style="62" customWidth="1"/>
    <col min="7" max="9" width="8.85546875" style="62" customWidth="1"/>
    <col min="10" max="11" width="9.42578125" style="62" customWidth="1"/>
    <col min="12" max="12" width="9.85546875" style="62" customWidth="1"/>
    <col min="13" max="14" width="8.28515625" style="62" customWidth="1"/>
    <col min="15" max="15" width="9.42578125" style="62" customWidth="1"/>
    <col min="16" max="16" width="10.140625" style="62" customWidth="1"/>
    <col min="17" max="17" width="9.42578125" style="62" customWidth="1"/>
    <col min="18" max="21" width="8.28515625" style="62" customWidth="1"/>
    <col min="22" max="22" width="12" style="63" customWidth="1"/>
    <col min="23" max="16384" width="7.85546875" style="1"/>
  </cols>
  <sheetData>
    <row r="1" spans="1:22">
      <c r="A1" s="76" t="s">
        <v>345</v>
      </c>
    </row>
    <row r="3" spans="1:22" ht="15" customHeight="1">
      <c r="A3" s="169" t="s">
        <v>1</v>
      </c>
      <c r="B3" s="172" t="s">
        <v>108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s="42" customFormat="1" ht="25.5">
      <c r="A4" s="169"/>
      <c r="B4" s="61" t="s">
        <v>109</v>
      </c>
      <c r="C4" s="61" t="s">
        <v>110</v>
      </c>
      <c r="D4" s="61" t="s">
        <v>111</v>
      </c>
      <c r="E4" s="61" t="s">
        <v>112</v>
      </c>
      <c r="F4" s="61" t="s">
        <v>113</v>
      </c>
      <c r="G4" s="61" t="s">
        <v>114</v>
      </c>
      <c r="H4" s="61" t="s">
        <v>115</v>
      </c>
      <c r="I4" s="61" t="s">
        <v>116</v>
      </c>
      <c r="J4" s="61" t="s">
        <v>117</v>
      </c>
      <c r="K4" s="61" t="s">
        <v>118</v>
      </c>
      <c r="L4" s="61" t="s">
        <v>119</v>
      </c>
      <c r="M4" s="61" t="s">
        <v>120</v>
      </c>
      <c r="N4" s="61" t="s">
        <v>121</v>
      </c>
      <c r="O4" s="61" t="s">
        <v>122</v>
      </c>
      <c r="P4" s="61" t="s">
        <v>123</v>
      </c>
      <c r="Q4" s="61" t="s">
        <v>124</v>
      </c>
      <c r="R4" s="61" t="s">
        <v>125</v>
      </c>
      <c r="S4" s="61" t="s">
        <v>126</v>
      </c>
      <c r="T4" s="61" t="s">
        <v>127</v>
      </c>
      <c r="U4" s="61" t="s">
        <v>128</v>
      </c>
      <c r="V4" s="51" t="s">
        <v>129</v>
      </c>
    </row>
    <row r="5" spans="1:22" ht="9" customHeight="1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1"/>
    </row>
    <row r="6" spans="1:22">
      <c r="A6" s="77" t="s">
        <v>346</v>
      </c>
      <c r="B6" s="152">
        <f>'Site - Cost'!B56</f>
        <v>97629</v>
      </c>
      <c r="C6" s="152">
        <f>'Site - Cost'!C56</f>
        <v>0</v>
      </c>
      <c r="D6" s="152">
        <f>'Site - Cost'!D56</f>
        <v>0</v>
      </c>
      <c r="E6" s="152">
        <f>'Site - Cost'!E56</f>
        <v>18750</v>
      </c>
      <c r="F6" s="152">
        <f>'Site - Cost'!F56</f>
        <v>0</v>
      </c>
      <c r="G6" s="152">
        <f>'Site - Cost'!G56</f>
        <v>84079</v>
      </c>
      <c r="H6" s="152">
        <f>'Site - Cost'!H56</f>
        <v>0</v>
      </c>
      <c r="I6" s="152">
        <f>'Site - Cost'!I56</f>
        <v>0</v>
      </c>
      <c r="J6" s="152">
        <f>'Site - Cost'!J56</f>
        <v>43375</v>
      </c>
      <c r="K6" s="152">
        <f>'Site - Cost'!K56</f>
        <v>29650</v>
      </c>
      <c r="L6" s="152">
        <f>'Site - Cost'!L56</f>
        <v>84079</v>
      </c>
      <c r="M6" s="152">
        <f>'Site - Cost'!M56</f>
        <v>0</v>
      </c>
      <c r="N6" s="152">
        <f>'Site - Cost'!N56</f>
        <v>0</v>
      </c>
      <c r="O6" s="152">
        <f>'Site - Cost'!O56</f>
        <v>17000</v>
      </c>
      <c r="P6" s="152">
        <f>'Site - Cost'!P56</f>
        <v>1400</v>
      </c>
      <c r="Q6" s="152">
        <f>'Site - Cost'!Q56</f>
        <v>84079</v>
      </c>
      <c r="R6" s="152">
        <f>'Site - Cost'!R56</f>
        <v>0</v>
      </c>
      <c r="S6" s="152">
        <f>'Site - Cost'!S56</f>
        <v>0</v>
      </c>
      <c r="T6" s="152">
        <f>'Site - Cost'!T56</f>
        <v>0</v>
      </c>
      <c r="U6" s="152">
        <f>'Site - Cost'!U56</f>
        <v>5850</v>
      </c>
      <c r="V6" s="153">
        <f>'Site - Cost'!V56</f>
        <v>465891</v>
      </c>
    </row>
    <row r="7" spans="1:22" ht="27" customHeight="1">
      <c r="A7" s="77" t="s">
        <v>347</v>
      </c>
      <c r="B7" s="154">
        <f>'Arch. Envelope - Cost'!B51</f>
        <v>457571</v>
      </c>
      <c r="C7" s="154">
        <f>'Arch. Envelope - Cost'!C51</f>
        <v>0</v>
      </c>
      <c r="D7" s="154">
        <f>'Arch. Envelope - Cost'!D51</f>
        <v>0</v>
      </c>
      <c r="E7" s="154">
        <f>'Arch. Envelope - Cost'!E51</f>
        <v>25824</v>
      </c>
      <c r="F7" s="154">
        <f>'Arch. Envelope - Cost'!F51</f>
        <v>40000</v>
      </c>
      <c r="G7" s="154">
        <f>'Arch. Envelope - Cost'!G51</f>
        <v>0</v>
      </c>
      <c r="H7" s="154">
        <f>'Arch. Envelope - Cost'!H51</f>
        <v>0</v>
      </c>
      <c r="I7" s="154">
        <f>'Arch. Envelope - Cost'!I51</f>
        <v>0</v>
      </c>
      <c r="J7" s="154">
        <f>'Arch. Envelope - Cost'!J51</f>
        <v>13650</v>
      </c>
      <c r="K7" s="154">
        <f>'Arch. Envelope - Cost'!K51</f>
        <v>144333</v>
      </c>
      <c r="L7" s="154">
        <f>'Arch. Envelope - Cost'!L51</f>
        <v>0</v>
      </c>
      <c r="M7" s="154">
        <f>'Arch. Envelope - Cost'!M51</f>
        <v>0</v>
      </c>
      <c r="N7" s="154">
        <f>'Arch. Envelope - Cost'!N51</f>
        <v>20592</v>
      </c>
      <c r="O7" s="154">
        <f>'Arch. Envelope - Cost'!O51</f>
        <v>10374</v>
      </c>
      <c r="P7" s="154">
        <f>'Arch. Envelope - Cost'!P51</f>
        <v>0</v>
      </c>
      <c r="Q7" s="154">
        <f>'Arch. Envelope - Cost'!Q51</f>
        <v>0</v>
      </c>
      <c r="R7" s="154">
        <f>'Arch. Envelope - Cost'!R51</f>
        <v>0</v>
      </c>
      <c r="S7" s="154">
        <f>'Arch. Envelope - Cost'!S51</f>
        <v>0</v>
      </c>
      <c r="T7" s="154">
        <f>'Arch. Envelope - Cost'!T51</f>
        <v>10374</v>
      </c>
      <c r="U7" s="154">
        <f>'Arch. Envelope - Cost'!U51</f>
        <v>0</v>
      </c>
      <c r="V7" s="155">
        <f>'Arch. Envelope - Cost'!V51</f>
        <v>722718</v>
      </c>
    </row>
    <row r="8" spans="1:22" ht="26.1" customHeight="1">
      <c r="A8" s="77" t="s">
        <v>348</v>
      </c>
      <c r="B8" s="154">
        <f>'Arch. Interiors - Cost'!B44</f>
        <v>162393</v>
      </c>
      <c r="C8" s="154">
        <f>'Arch. Interiors - Cost'!C44</f>
        <v>123944</v>
      </c>
      <c r="D8" s="154">
        <f>'Arch. Interiors - Cost'!D44</f>
        <v>0</v>
      </c>
      <c r="E8" s="154">
        <f>'Arch. Interiors - Cost'!E44</f>
        <v>13140</v>
      </c>
      <c r="F8" s="154">
        <f>'Arch. Interiors - Cost'!F44</f>
        <v>0</v>
      </c>
      <c r="G8" s="154">
        <f>'Arch. Interiors - Cost'!G44</f>
        <v>0</v>
      </c>
      <c r="H8" s="154">
        <f>'Arch. Interiors - Cost'!H44</f>
        <v>0</v>
      </c>
      <c r="I8" s="154">
        <f>'Arch. Interiors - Cost'!I44</f>
        <v>0</v>
      </c>
      <c r="J8" s="154">
        <f>'Arch. Interiors - Cost'!J44</f>
        <v>135394</v>
      </c>
      <c r="K8" s="154">
        <f>'Arch. Interiors - Cost'!K44</f>
        <v>24717</v>
      </c>
      <c r="L8" s="154">
        <f>'Arch. Interiors - Cost'!L44</f>
        <v>4800</v>
      </c>
      <c r="M8" s="154">
        <f>'Arch. Interiors - Cost'!M44</f>
        <v>0</v>
      </c>
      <c r="N8" s="154">
        <f>'Arch. Interiors - Cost'!N44</f>
        <v>0</v>
      </c>
      <c r="O8" s="154">
        <f>'Arch. Interiors - Cost'!O44</f>
        <v>0</v>
      </c>
      <c r="P8" s="154">
        <f>'Arch. Interiors - Cost'!P44</f>
        <v>0</v>
      </c>
      <c r="Q8" s="154">
        <f>'Arch. Interiors - Cost'!Q44</f>
        <v>92681</v>
      </c>
      <c r="R8" s="154">
        <f>'Arch. Interiors - Cost'!R44</f>
        <v>48213</v>
      </c>
      <c r="S8" s="154">
        <f>'Arch. Interiors - Cost'!S44</f>
        <v>36763</v>
      </c>
      <c r="T8" s="154">
        <f>'Arch. Interiors - Cost'!T44</f>
        <v>0</v>
      </c>
      <c r="U8" s="154">
        <f>'Arch. Interiors - Cost'!U44</f>
        <v>0</v>
      </c>
      <c r="V8" s="155">
        <f>'Arch. Interiors - Cost'!V44</f>
        <v>642045</v>
      </c>
    </row>
    <row r="9" spans="1:22" ht="12.95" customHeight="1">
      <c r="A9" s="78" t="s">
        <v>349</v>
      </c>
      <c r="B9" s="154">
        <f>'Bldg. MEP Systems - Cost'!B27</f>
        <v>22650</v>
      </c>
      <c r="C9" s="154">
        <f>'Bldg. MEP Systems - Cost'!C27</f>
        <v>18600</v>
      </c>
      <c r="D9" s="154">
        <f>'Bldg. MEP Systems - Cost'!D27</f>
        <v>0</v>
      </c>
      <c r="E9" s="154">
        <f>'Bldg. MEP Systems - Cost'!E27</f>
        <v>212200</v>
      </c>
      <c r="F9" s="154">
        <f>'Bldg. MEP Systems - Cost'!F27</f>
        <v>0</v>
      </c>
      <c r="G9" s="154">
        <f>'Bldg. MEP Systems - Cost'!G27</f>
        <v>0</v>
      </c>
      <c r="H9" s="154">
        <f>'Bldg. MEP Systems - Cost'!H27</f>
        <v>0</v>
      </c>
      <c r="I9" s="154">
        <f>'Bldg. MEP Systems - Cost'!I27</f>
        <v>0</v>
      </c>
      <c r="J9" s="154">
        <f>'Bldg. MEP Systems - Cost'!J27</f>
        <v>5000</v>
      </c>
      <c r="K9" s="154">
        <f>'Bldg. MEP Systems - Cost'!K27</f>
        <v>133250</v>
      </c>
      <c r="L9" s="154">
        <f>'Bldg. MEP Systems - Cost'!L27</f>
        <v>0</v>
      </c>
      <c r="M9" s="154">
        <f>'Bldg. MEP Systems - Cost'!M27</f>
        <v>0</v>
      </c>
      <c r="N9" s="154">
        <f>'Bldg. MEP Systems - Cost'!N27</f>
        <v>0</v>
      </c>
      <c r="O9" s="154">
        <f>'Bldg. MEP Systems - Cost'!O27</f>
        <v>18600</v>
      </c>
      <c r="P9" s="154">
        <f>'Bldg. MEP Systems - Cost'!P27</f>
        <v>0</v>
      </c>
      <c r="Q9" s="154">
        <f>'Bldg. MEP Systems - Cost'!Q27</f>
        <v>22400</v>
      </c>
      <c r="R9" s="154">
        <f>'Bldg. MEP Systems - Cost'!R27</f>
        <v>0</v>
      </c>
      <c r="S9" s="154">
        <f>'Bldg. MEP Systems - Cost'!S27</f>
        <v>0</v>
      </c>
      <c r="T9" s="154">
        <f>'Bldg. MEP Systems - Cost'!T27</f>
        <v>0</v>
      </c>
      <c r="U9" s="154">
        <f>'Bldg. MEP Systems - Cost'!U27</f>
        <v>250</v>
      </c>
      <c r="V9" s="155">
        <f>'Bldg. MEP Systems - Cost'!V27</f>
        <v>432950</v>
      </c>
    </row>
    <row r="10" spans="1:22" ht="12.95" customHeight="1">
      <c r="A10" s="78" t="s">
        <v>350</v>
      </c>
      <c r="B10" s="154">
        <f>SUM(B6:B9)</f>
        <v>740243</v>
      </c>
      <c r="C10" s="154">
        <f t="shared" ref="C10:V10" si="0">SUM(C6:C9)</f>
        <v>142544</v>
      </c>
      <c r="D10" s="154">
        <f t="shared" si="0"/>
        <v>0</v>
      </c>
      <c r="E10" s="154">
        <f t="shared" si="0"/>
        <v>269914</v>
      </c>
      <c r="F10" s="154">
        <f t="shared" si="0"/>
        <v>40000</v>
      </c>
      <c r="G10" s="154">
        <f t="shared" si="0"/>
        <v>84079</v>
      </c>
      <c r="H10" s="154">
        <f t="shared" si="0"/>
        <v>0</v>
      </c>
      <c r="I10" s="154">
        <f t="shared" si="0"/>
        <v>0</v>
      </c>
      <c r="J10" s="154">
        <f t="shared" si="0"/>
        <v>197419</v>
      </c>
      <c r="K10" s="154">
        <f t="shared" si="0"/>
        <v>331950</v>
      </c>
      <c r="L10" s="154">
        <f t="shared" si="0"/>
        <v>88879</v>
      </c>
      <c r="M10" s="154">
        <f t="shared" si="0"/>
        <v>0</v>
      </c>
      <c r="N10" s="154">
        <f t="shared" si="0"/>
        <v>20592</v>
      </c>
      <c r="O10" s="154">
        <f t="shared" si="0"/>
        <v>45974</v>
      </c>
      <c r="P10" s="154">
        <f t="shared" si="0"/>
        <v>1400</v>
      </c>
      <c r="Q10" s="154">
        <f t="shared" si="0"/>
        <v>199160</v>
      </c>
      <c r="R10" s="154">
        <f t="shared" si="0"/>
        <v>48213</v>
      </c>
      <c r="S10" s="154">
        <f t="shared" si="0"/>
        <v>36763</v>
      </c>
      <c r="T10" s="154">
        <f t="shared" si="0"/>
        <v>10374</v>
      </c>
      <c r="U10" s="154">
        <f t="shared" si="0"/>
        <v>6100</v>
      </c>
      <c r="V10" s="155">
        <f t="shared" si="0"/>
        <v>2263604</v>
      </c>
    </row>
    <row r="11" spans="1:22" ht="12.95" customHeight="1">
      <c r="A11" s="79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7"/>
    </row>
    <row r="12" spans="1:22" ht="12.95" customHeight="1">
      <c r="A12" s="80" t="s">
        <v>351</v>
      </c>
      <c r="B12" s="149">
        <f>'[2]Project Data'!B23</f>
        <v>0.04</v>
      </c>
      <c r="C12" s="149">
        <f>'Escl Mult'!F4</f>
        <v>7.7960000000000029E-2</v>
      </c>
      <c r="D12" s="149">
        <f>'Escl Mult'!F5</f>
        <v>0.11299370000000009</v>
      </c>
      <c r="E12" s="149">
        <f>'Escl Mult'!F6</f>
        <v>0.14916599524999996</v>
      </c>
      <c r="F12" s="149">
        <f>'Escl Mult'!F7</f>
        <v>0.18651389009562491</v>
      </c>
      <c r="G12" s="149">
        <f>'Escl Mult'!F8</f>
        <v>0.2250755915237328</v>
      </c>
      <c r="H12" s="148">
        <f>'Escl Mult'!F9</f>
        <v>0.2648905482482542</v>
      </c>
      <c r="I12" s="148">
        <f>'Escl Mult'!F10</f>
        <v>0.3059994910663224</v>
      </c>
      <c r="J12" s="148">
        <f>'Escl Mult'!F11</f>
        <v>0.34844447452597804</v>
      </c>
      <c r="K12" s="148">
        <f>'Escl Mult'!F12</f>
        <v>0.39226891994807223</v>
      </c>
      <c r="L12" s="148">
        <f>'Escl Mult'!F13</f>
        <v>0.43751765984638458</v>
      </c>
      <c r="M12" s="148">
        <f>'Escl Mult'!F14</f>
        <v>0.48423698379139202</v>
      </c>
      <c r="N12" s="148">
        <f>'Escl Mult'!F15</f>
        <v>0.53247468576461232</v>
      </c>
      <c r="O12" s="148">
        <f>'Escl Mult'!F16</f>
        <v>0.58228011305196214</v>
      </c>
      <c r="P12" s="148">
        <f>'Escl Mult'!F17</f>
        <v>0.63370421672615085</v>
      </c>
      <c r="Q12" s="148">
        <f>'Escl Mult'!F18</f>
        <v>0.6867996037697508</v>
      </c>
      <c r="R12" s="148">
        <f>'Escl Mult'!F19</f>
        <v>0.74162059089226773</v>
      </c>
      <c r="S12" s="148">
        <f>'Escl Mult'!F20</f>
        <v>0.79822326009626643</v>
      </c>
      <c r="T12" s="148">
        <f>'Escl Mult'!F21</f>
        <v>0.856665516049395</v>
      </c>
      <c r="U12" s="148">
        <f>'Escl Mult'!F22</f>
        <v>0.91700714532100025</v>
      </c>
      <c r="V12" s="64"/>
    </row>
    <row r="13" spans="1:22">
      <c r="A13" s="102" t="s">
        <v>352</v>
      </c>
      <c r="B13" s="158">
        <f>B10+(B10*B12)</f>
        <v>769852.72</v>
      </c>
      <c r="C13" s="158">
        <f t="shared" ref="C13:S13" si="1">C10+(C10*C12)</f>
        <v>153656.73024</v>
      </c>
      <c r="D13" s="158">
        <f t="shared" si="1"/>
        <v>0</v>
      </c>
      <c r="E13" s="158">
        <f t="shared" si="1"/>
        <v>310175.99044190848</v>
      </c>
      <c r="F13" s="158">
        <f t="shared" si="1"/>
        <v>47460.555603824992</v>
      </c>
      <c r="G13" s="158">
        <f t="shared" si="1"/>
        <v>103003.13065972393</v>
      </c>
      <c r="H13" s="158">
        <f t="shared" si="1"/>
        <v>0</v>
      </c>
      <c r="I13" s="158">
        <f t="shared" si="1"/>
        <v>0</v>
      </c>
      <c r="J13" s="158">
        <f t="shared" si="1"/>
        <v>266208.55971644406</v>
      </c>
      <c r="K13" s="158">
        <f t="shared" si="1"/>
        <v>462163.66797676258</v>
      </c>
      <c r="L13" s="158">
        <f t="shared" si="1"/>
        <v>127765.13208948681</v>
      </c>
      <c r="M13" s="158">
        <f t="shared" si="1"/>
        <v>0</v>
      </c>
      <c r="N13" s="158">
        <f t="shared" si="1"/>
        <v>31556.718729264896</v>
      </c>
      <c r="O13" s="158">
        <f t="shared" si="1"/>
        <v>72743.745917450899</v>
      </c>
      <c r="P13" s="158">
        <f t="shared" si="1"/>
        <v>2287.1859034166109</v>
      </c>
      <c r="Q13" s="158">
        <f t="shared" si="1"/>
        <v>335943.00908678357</v>
      </c>
      <c r="R13" s="158">
        <f t="shared" si="1"/>
        <v>83968.753548688896</v>
      </c>
      <c r="S13" s="158">
        <f t="shared" si="1"/>
        <v>66108.081710919039</v>
      </c>
      <c r="T13" s="158">
        <f>T10+(T10*T12)</f>
        <v>19261.048063496426</v>
      </c>
      <c r="U13" s="158">
        <f t="shared" ref="U13" si="2">U10+(U10*U12)</f>
        <v>11693.743586458102</v>
      </c>
      <c r="V13" s="159">
        <f>SUM(B13:U13)</f>
        <v>2863848.7732746289</v>
      </c>
    </row>
    <row r="14" spans="1:22">
      <c r="A14" s="104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1"/>
    </row>
    <row r="15" spans="1:22">
      <c r="A15" s="103" t="s">
        <v>353</v>
      </c>
      <c r="B15" s="162">
        <f>'[2]Project Data'!B24</f>
        <v>1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3"/>
    </row>
    <row r="16" spans="1:22">
      <c r="A16" s="77" t="s">
        <v>354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3"/>
    </row>
    <row r="17" spans="1:22">
      <c r="A17" s="81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64"/>
    </row>
    <row r="18" spans="1:22">
      <c r="A18" s="81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64"/>
    </row>
    <row r="19" spans="1:22" ht="12.95" customHeight="1">
      <c r="A19" s="80" t="s">
        <v>355</v>
      </c>
      <c r="B19" s="148">
        <f>'[2]Project Data'!B25</f>
        <v>0.04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64"/>
    </row>
    <row r="20" spans="1:22">
      <c r="A20" s="80" t="s">
        <v>356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3"/>
    </row>
    <row r="21" spans="1:22" ht="25.5">
      <c r="A21" s="77" t="s">
        <v>357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3"/>
    </row>
    <row r="22" spans="1:22">
      <c r="A22" s="72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65"/>
    </row>
    <row r="23" spans="1:22">
      <c r="A23" s="7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65"/>
    </row>
    <row r="24" spans="1:22">
      <c r="A24" s="7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65"/>
    </row>
    <row r="25" spans="1:22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66"/>
    </row>
    <row r="26" spans="1:22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66"/>
    </row>
    <row r="27" spans="1:22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66"/>
    </row>
    <row r="28" spans="1:22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66"/>
    </row>
    <row r="29" spans="1:22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66"/>
    </row>
    <row r="30" spans="1:2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66"/>
    </row>
    <row r="31" spans="1:22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66"/>
    </row>
    <row r="32" spans="1:22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66"/>
    </row>
    <row r="33" spans="1:22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66"/>
    </row>
    <row r="34" spans="1:22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66"/>
    </row>
    <row r="35" spans="1:22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66"/>
    </row>
    <row r="36" spans="1:22" s="2" customForma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9"/>
    </row>
    <row r="37" spans="1:22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66"/>
    </row>
    <row r="38" spans="1:22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66"/>
    </row>
    <row r="39" spans="1:22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66"/>
    </row>
    <row r="40" spans="1:22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66"/>
    </row>
    <row r="41" spans="1:22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66"/>
    </row>
    <row r="42" spans="1:22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66"/>
    </row>
    <row r="43" spans="1:22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66"/>
    </row>
    <row r="44" spans="1:22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66"/>
    </row>
    <row r="45" spans="1:22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66"/>
    </row>
    <row r="46" spans="1:22">
      <c r="A46" s="74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66"/>
    </row>
    <row r="47" spans="1:22">
      <c r="A47" s="74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66"/>
    </row>
    <row r="48" spans="1:22">
      <c r="A48" s="74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66"/>
    </row>
    <row r="49" spans="1:22">
      <c r="A49" s="74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66"/>
    </row>
    <row r="50" spans="1:22">
      <c r="A50" s="74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66"/>
    </row>
    <row r="51" spans="1:22">
      <c r="A51" s="74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66"/>
    </row>
    <row r="52" spans="1:22">
      <c r="A52" s="74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66"/>
    </row>
    <row r="53" spans="1:22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66"/>
    </row>
  </sheetData>
  <mergeCells count="2">
    <mergeCell ref="A3:A4"/>
    <mergeCell ref="B3:V3"/>
  </mergeCells>
  <pageMargins left="1" right="0.25" top="1.75" bottom="0.5" header="0.5" footer="0.25"/>
  <pageSetup paperSize="3" scale="90" fitToHeight="0" orientation="landscape" r:id="rId1"/>
  <headerFooter>
    <oddHeader>&amp;L&amp;"Arial,Regular"&amp;10&amp;G
&amp;12Project: Whatcom County Library System - Administrative Services
RMC #: 2126
Date: 5 November 2021&amp;R&amp;"Arial,Regular"&amp;10CNA Tables</oddHeader>
    <oddFooter>&amp;L&amp;"Arial,Regular"&amp;10Total Cost &amp;&amp; Inflation Summary&amp;R&amp;"Arial,Regular"&amp;10Page &amp;P</oddFooter>
  </headerFooter>
  <rowBreaks count="1" manualBreakCount="1">
    <brk id="44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725793D6DB1E458A1CAEEF16D5721D" ma:contentTypeVersion="6" ma:contentTypeDescription="Create a new document." ma:contentTypeScope="" ma:versionID="9a72ea4f2c180770cb362490725af9f4">
  <xsd:schema xmlns:xsd="http://www.w3.org/2001/XMLSchema" xmlns:xs="http://www.w3.org/2001/XMLSchema" xmlns:p="http://schemas.microsoft.com/office/2006/metadata/properties" xmlns:ns2="16afbfc1-b211-4b75-847c-98277ca8fbff" xmlns:ns3="821ff6dd-3e2a-4f92-ae89-f4c34baaf019" targetNamespace="http://schemas.microsoft.com/office/2006/metadata/properties" ma:root="true" ma:fieldsID="8b1d7175148b3e36760f87715964ccee" ns2:_="" ns3:_="">
    <xsd:import namespace="16afbfc1-b211-4b75-847c-98277ca8fbff"/>
    <xsd:import namespace="821ff6dd-3e2a-4f92-ae89-f4c34baaf0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fbfc1-b211-4b75-847c-98277ca8fb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ff6dd-3e2a-4f92-ae89-f4c34baaf0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0919E-56C7-4F32-B3D9-B62D078EC28E}"/>
</file>

<file path=customXml/itemProps2.xml><?xml version="1.0" encoding="utf-8"?>
<ds:datastoreItem xmlns:ds="http://schemas.openxmlformats.org/officeDocument/2006/customXml" ds:itemID="{936B959A-3030-470D-B0DF-B652CDB4F028}"/>
</file>

<file path=customXml/itemProps3.xml><?xml version="1.0" encoding="utf-8"?>
<ds:datastoreItem xmlns:ds="http://schemas.openxmlformats.org/officeDocument/2006/customXml" ds:itemID="{BEF1B465-BF13-4EEE-8A7B-AAEF91965A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Leigh</dc:creator>
  <cp:keywords/>
  <dc:description/>
  <cp:lastModifiedBy>Ryan Cullup</cp:lastModifiedBy>
  <cp:revision/>
  <dcterms:created xsi:type="dcterms:W3CDTF">2021-06-15T23:51:33Z</dcterms:created>
  <dcterms:modified xsi:type="dcterms:W3CDTF">2023-07-03T21:47:25Z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0x010100DA725793D6DB1E458A1CAEEF16D5721D</vt:lpwstr>
  </property>
  <property fmtid="{D5CDD505-2E9C-101B-9397-08002B2CF9AE}" pid="3" name="MediaServiceImageTags">
    <vt:lpwstr/>
  </property>
</Properties>
</file>